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0" yWindow="65464" windowWidth="5700" windowHeight="11796" tabRatio="584" activeTab="0"/>
  </bookViews>
  <sheets>
    <sheet name="1-38 02 02" sheetId="1" r:id="rId1"/>
  </sheets>
  <definedNames/>
  <calcPr fullCalcOnLoad="1"/>
</workbook>
</file>

<file path=xl/sharedStrings.xml><?xml version="1.0" encoding="utf-8"?>
<sst xmlns="http://schemas.openxmlformats.org/spreadsheetml/2006/main" count="632" uniqueCount="397">
  <si>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</si>
  <si>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</si>
  <si>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</si>
  <si>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</si>
  <si>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</si>
  <si>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</si>
  <si>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</si>
  <si>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</si>
  <si>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</si>
  <si>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</si>
  <si>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</si>
  <si>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</si>
  <si>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</si>
  <si>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</si>
  <si>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</si>
  <si>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</si>
  <si>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</si>
  <si>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</si>
  <si>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</si>
  <si>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</si>
  <si>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</si>
  <si>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</si>
  <si>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</si>
  <si>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</si>
  <si>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</si>
  <si>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</si>
  <si>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</si>
  <si>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</si>
  <si>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</si>
  <si>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</si>
  <si>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</si>
  <si>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</si>
  <si>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</si>
  <si>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</si>
  <si>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</si>
  <si>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</si>
  <si>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</si>
  <si>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</si>
  <si>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</si>
  <si>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</si>
  <si>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</si>
  <si>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</si>
  <si>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</si>
  <si>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</si>
  <si>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</si>
  <si>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</si>
  <si>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</si>
  <si>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</si>
  <si>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</si>
  <si>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</si>
  <si>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</si>
  <si>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</si>
  <si>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</si>
  <si>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</si>
  <si>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</si>
  <si>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</si>
  <si>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</si>
  <si>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</si>
  <si>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</si>
  <si>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</si>
  <si>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</si>
  <si>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</si>
  <si>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</si>
  <si>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</si>
  <si>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</si>
  <si>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</si>
  <si>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</si>
  <si>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</si>
  <si>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</si>
  <si>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</si>
  <si>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</si>
  <si>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</si>
  <si>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</si>
  <si>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</si>
  <si>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</si>
  <si>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</si>
  <si>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</si>
  <si>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</si>
  <si>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</si>
  <si>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</si>
  <si>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</si>
  <si>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</si>
  <si>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</si>
  <si>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</si>
  <si>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</si>
  <si>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</si>
  <si>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</si>
  <si>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</si>
  <si>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</si>
  <si>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</si>
  <si>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</si>
  <si>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</si>
  <si>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</si>
  <si>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</si>
  <si>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</si>
  <si>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</si>
  <si>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</si>
  <si>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</si>
  <si>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</si>
  <si>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</si>
  <si>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</si>
  <si>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</si>
  <si>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</si>
  <si>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</si>
  <si>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</si>
  <si>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</si>
  <si>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1.2</t>
  </si>
  <si>
    <t>1.3</t>
  </si>
  <si>
    <t>2.2</t>
  </si>
  <si>
    <t>4.2</t>
  </si>
  <si>
    <t>VIII. Матрица компетенций</t>
  </si>
  <si>
    <t>СОГЛАСОВАНО</t>
  </si>
  <si>
    <t xml:space="preserve">     (подпись)    М.П.</t>
  </si>
  <si>
    <t>(дата)</t>
  </si>
  <si>
    <t xml:space="preserve">     (подпись)   </t>
  </si>
  <si>
    <t>Эксперт-нормоконтролер</t>
  </si>
  <si>
    <t>1.4</t>
  </si>
  <si>
    <t>1.5</t>
  </si>
  <si>
    <t>1.6</t>
  </si>
  <si>
    <t>IV курс</t>
  </si>
  <si>
    <t>1.7</t>
  </si>
  <si>
    <t>1.8</t>
  </si>
  <si>
    <t>2.4</t>
  </si>
  <si>
    <t>2.5</t>
  </si>
  <si>
    <t>2.6</t>
  </si>
  <si>
    <t>IV</t>
  </si>
  <si>
    <t>2.7</t>
  </si>
  <si>
    <t>2.8</t>
  </si>
  <si>
    <t xml:space="preserve">  (подпись)  М.П.                 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</si>
  <si>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</si>
  <si>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</si>
  <si>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</si>
  <si>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3.2</t>
  </si>
  <si>
    <t>2.9</t>
  </si>
  <si>
    <t>2.10</t>
  </si>
  <si>
    <t>2.11</t>
  </si>
  <si>
    <t>Начальник Главного управления профессионального образования
Министерства образования Республики Беларусь</t>
  </si>
  <si>
    <t>ТИПОВОЙ УЧЕБНЫЙ  ПЛАН</t>
  </si>
  <si>
    <t>ГОСУДАРСТВЕННЫЙ КОМПОНЕНТ</t>
  </si>
  <si>
    <t>Философия</t>
  </si>
  <si>
    <t>2</t>
  </si>
  <si>
    <t>4</t>
  </si>
  <si>
    <t>ФАКУЛЬТАТИВНЫЕ ДИСЦИПЛИНЫ</t>
  </si>
  <si>
    <t>ДОПОЛНИТЕЛЬНЫЕ ВИДЫ ОБУЧЕНИЯ</t>
  </si>
  <si>
    <t>2.12</t>
  </si>
  <si>
    <t>3</t>
  </si>
  <si>
    <t>1 семестр,
17 недель</t>
  </si>
  <si>
    <t>3 семестр,
17 недель</t>
  </si>
  <si>
    <t>5 семестр,
17 недель</t>
  </si>
  <si>
    <t xml:space="preserve">Специальность </t>
  </si>
  <si>
    <t xml:space="preserve">Квалификация </t>
  </si>
  <si>
    <t>инженер-электромеханик</t>
  </si>
  <si>
    <t>2 семестр,
16 недель</t>
  </si>
  <si>
    <t>4 семестр,
16 недель</t>
  </si>
  <si>
    <t>6 семестр,
16 недель</t>
  </si>
  <si>
    <t>Математика</t>
  </si>
  <si>
    <t>Физика</t>
  </si>
  <si>
    <t>Теоретическая механика</t>
  </si>
  <si>
    <t>Автоматика</t>
  </si>
  <si>
    <t>Курсовая работа по учебной дисциплине "Автоматика"</t>
  </si>
  <si>
    <t>Прикладная механика</t>
  </si>
  <si>
    <t>Курсовая работа по учебной дисциплине "Прикладная механика"</t>
  </si>
  <si>
    <t>Инженерная графика</t>
  </si>
  <si>
    <t>Экономика производства</t>
  </si>
  <si>
    <t xml:space="preserve">Организация производства и управление предприятием </t>
  </si>
  <si>
    <t>Курсовая работа по учебной дисциплине "Организация производства и управление предприятием "</t>
  </si>
  <si>
    <t>Охрана труда</t>
  </si>
  <si>
    <t>Основы эколого-энергетической устойчивости производства</t>
  </si>
  <si>
    <t>Защита населения и объектов от чрезвычайных ситуаций. Радиационная безопасность</t>
  </si>
  <si>
    <t>Иностранный язык</t>
  </si>
  <si>
    <t>Белорусский язык (профессиональная лексика)</t>
  </si>
  <si>
    <t>Технологическое оборудование и оснастка в приборостроении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</si>
  <si>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</si>
  <si>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</si>
  <si>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</si>
  <si>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</si>
  <si>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</si>
  <si>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</si>
  <si>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</si>
  <si>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</si>
  <si>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</si>
  <si>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</si>
  <si>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</si>
  <si>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</si>
  <si>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</si>
  <si>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Теория вероятности и математическая статистика</t>
  </si>
  <si>
    <t>Информатика</t>
  </si>
  <si>
    <t>Курсовая работа по учебной дисциплине "Информатика"</t>
  </si>
  <si>
    <t>2.3</t>
  </si>
  <si>
    <t>Метрология</t>
  </si>
  <si>
    <t>Стандартизация норм точности</t>
  </si>
  <si>
    <t>Детали и механизмы приборов</t>
  </si>
  <si>
    <t>Курсовой проект по учебной дисциплине "Детали и механизмы приборов"</t>
  </si>
  <si>
    <t>Материаловедение и технология материалов</t>
  </si>
  <si>
    <t>Системы CAD в приборостроении</t>
  </si>
  <si>
    <t>Привод в приборостроении</t>
  </si>
  <si>
    <t>2.13</t>
  </si>
  <si>
    <t>2.14</t>
  </si>
  <si>
    <t>2.15</t>
  </si>
  <si>
    <t>2.16</t>
  </si>
  <si>
    <t>2.17</t>
  </si>
  <si>
    <t>2.18</t>
  </si>
  <si>
    <t>3.3</t>
  </si>
  <si>
    <t>Коррупция и ее общественная опасность</t>
  </si>
  <si>
    <t>Введение в инженерное образование</t>
  </si>
  <si>
    <t>Перевод технической литературы</t>
  </si>
  <si>
    <t>Физическая культура</t>
  </si>
  <si>
    <t>Станочная</t>
  </si>
  <si>
    <t>Конструкторско-технологическая</t>
  </si>
  <si>
    <t>Преддипломная</t>
  </si>
  <si>
    <t>Защита дипломного проекта в ГЭК</t>
  </si>
  <si>
    <t>А.М. Маляревич</t>
  </si>
  <si>
    <t>М.Г. Киселев</t>
  </si>
  <si>
    <t xml:space="preserve">1-38 02 02 Биотехнические и медицинские аппараты и системы </t>
  </si>
  <si>
    <t>Технология производства изделий медицинского назначения</t>
  </si>
  <si>
    <t>Курсовой проект по учебной дисциплине "Технология производства изделий медицинского назначения"</t>
  </si>
  <si>
    <t>Элементы медицинских приборов и систем</t>
  </si>
  <si>
    <t>Конструирование медицинских приборов и систем</t>
  </si>
  <si>
    <t>Курсовой проект по учебной дисциплине "Конструирование медицинских приборов и систем"</t>
  </si>
  <si>
    <t>Анализ и преобразование медико-биологических сигналов</t>
  </si>
  <si>
    <t>Методы и средства контроля физических и медико-биологических параметров</t>
  </si>
  <si>
    <t>Медицинское механическое и электрическое оборудование</t>
  </si>
  <si>
    <t>Курсовой проект по учебной дисциплине "Медицинское механическое и электрическое оборудование"</t>
  </si>
  <si>
    <t>Медицинская и биологическая физика</t>
  </si>
  <si>
    <t>Биомеханика</t>
  </si>
  <si>
    <t>Анатомия и физиология человека</t>
  </si>
  <si>
    <t>Воздействие физических полей на биологические объекты</t>
  </si>
  <si>
    <t>Автоматизированные системы контроля медико-биологических параметров</t>
  </si>
  <si>
    <t>Конструирование и производство систем замены органов и аппаратура для инвалидов</t>
  </si>
  <si>
    <t>Медицинская</t>
  </si>
  <si>
    <t>/1-6</t>
  </si>
  <si>
    <t>Курсовая работа по учебной дисциплине "Технологическое оборудование и оснастка в приборостроении"</t>
  </si>
  <si>
    <t>Модуль "Математика"</t>
  </si>
  <si>
    <t>Модуль "Физика"</t>
  </si>
  <si>
    <t>Модуль "Автоматизация 1"</t>
  </si>
  <si>
    <t>Модуль "Экономика"</t>
  </si>
  <si>
    <t>Модуль "Безопасность жизнедеятельности"</t>
  </si>
  <si>
    <t>Модуль "Профессиональная лексика"</t>
  </si>
  <si>
    <t>Модуль "Электротехника 1"</t>
  </si>
  <si>
    <t>Модуль "Механика 1"</t>
  </si>
  <si>
    <t>Модуль "Технология 1"</t>
  </si>
  <si>
    <t>Модуль "Конструирование 1"</t>
  </si>
  <si>
    <t>Модуль "Взаимозаменяемость и технические измерения"</t>
  </si>
  <si>
    <t>Модуль "Механика 2"</t>
  </si>
  <si>
    <t>Модуль "Электротехника 2"</t>
  </si>
  <si>
    <t>Электроника и схемотехника аналоговых и цифровых устройств</t>
  </si>
  <si>
    <t>Модуль "Конструирование 2"</t>
  </si>
  <si>
    <t>Модуль "Автоматизация 2"</t>
  </si>
  <si>
    <t>Модуль "Инженерная графика"</t>
  </si>
  <si>
    <t>Модуль "Свойства биообъекта"</t>
  </si>
  <si>
    <t>Модуль "Физические основы диагностики и лечения"</t>
  </si>
  <si>
    <t>Модуль "Средства диагностики"</t>
  </si>
  <si>
    <t>Модуль "Реабилитация"</t>
  </si>
  <si>
    <t>УК-1</t>
  </si>
  <si>
    <t>УК-2</t>
  </si>
  <si>
    <t>УК-3</t>
  </si>
  <si>
    <t>УК-4</t>
  </si>
  <si>
    <t>УК-5</t>
  </si>
  <si>
    <t>БПК-1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</si>
  <si>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</t>
  </si>
  <si>
    <t>БПК-2</t>
  </si>
  <si>
    <t>БПК-3</t>
  </si>
  <si>
    <t>Владеть основными понятиями и законами физики, принципами экспериментального и теоретического изучения физических явлений и процессов; применять полученные знания для решения задач теоретической и практической направленности</t>
  </si>
  <si>
    <t>Владеть способами графического изображения предметов на плоскости и в пространстве, требованиями Единой системы конструкторской документации; создавать чертежи деталей и узлов; оформлять и разрабатывать конструкторскую документацию</t>
  </si>
  <si>
    <t>БПК-4</t>
  </si>
  <si>
    <t>БПК-5</t>
  </si>
  <si>
    <t>Производить практические расчеты технических конструкций и их элементов на прочность, устойчивость, жесткость; знать устройство и принципы взаимодействия деталей машин общего назначения, виды и характер их разрушений</t>
  </si>
  <si>
    <t>БПК-6</t>
  </si>
  <si>
    <t>БПК-7</t>
  </si>
  <si>
    <t>БПК-8</t>
  </si>
  <si>
    <t>Владеть основами теории автоматического управления и регулирования, применять полученные знания для расчета систем автоматического управления и анализа динамики технических устройств</t>
  </si>
  <si>
    <t>Теоретические основы электротехники</t>
  </si>
  <si>
    <t>Владеть основными понятиями и методами математики; применять полученные знания для решения задач теоретической и практической направленности</t>
  </si>
  <si>
    <t>БПК-9</t>
  </si>
  <si>
    <t>БПК-10</t>
  </si>
  <si>
    <t>БПК-11</t>
  </si>
  <si>
    <t>Быть способным  использовать экономические знания для принятия рациональных решений в профессиональной деятельности; уметь рассчитать цены на продукцию и оценивать экономические результаты деятельности предприятия</t>
  </si>
  <si>
    <t>Владеть основными методами защиты производственного персонала и населения от возможных последствий аварий, катастроф, стихийных бедствий; знать и применять основные правовые, организационные и инженерные основы обеспечения безопасных и здоровых условий труда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</si>
  <si>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 в области приборостроения, использовать иностранный язык в качестве инструмента профессиональной деятельности</t>
  </si>
  <si>
    <t>УК-6</t>
  </si>
  <si>
    <t>Уметь применять в профессиональной деятельности методологию обеспечения взаимозаменяемости элементов технических систем механического типа, методы нормирования точности параметров, деталей, сборочных единиц и изделий в целом</t>
  </si>
  <si>
    <t>БПК-12</t>
  </si>
  <si>
    <t>БПК-13</t>
  </si>
  <si>
    <t>Знать маркировку, основные свойства, область применения, технологические способы получения и обработки конструкционных материалов; определять методы и режимы их механической, термической и химико-термической обработки</t>
  </si>
  <si>
    <t>СК-1</t>
  </si>
  <si>
    <t>СК-2</t>
  </si>
  <si>
    <t>СК-3</t>
  </si>
  <si>
    <t xml:space="preserve">Владеть методиками расчетов проектируемых электромеханических и электронных устройств и изделий, применять в профессиональной деятельности навыки составления, расчета их основных компонентов и параметров </t>
  </si>
  <si>
    <t>Владеть методиками использования программных средств CAD для проектирования изделий приборостроения и оформления конструкторской и технологической документации</t>
  </si>
  <si>
    <t>Быть способным производить практические расчеты деталей, узлов и базовых механизмов приборов и машин; определять рациональные варианты передач приводов машин и механизмов</t>
  </si>
  <si>
    <t>Владеть основными понятиями законодательной и прикладной метрологии и использовать их в профессиональной деятельности</t>
  </si>
  <si>
    <t>Быть способным разрабатывать технологические процессы изготовления изделий и технологическую документацию, следить за соблюдением технологических процессов и соответствия режимов работы действующим стандартам, правилам и нормам, работать с технологической и нормативно-технической документацией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</si>
  <si>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</si>
  <si>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</si>
  <si>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</si>
  <si>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</si>
  <si>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</si>
  <si>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</si>
  <si>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</si>
  <si>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</si>
  <si>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1.1</t>
  </si>
  <si>
    <t>СК-12</t>
  </si>
  <si>
    <t>СК-13</t>
  </si>
  <si>
    <t>Владеть методиками выбора, расчета и проектирования датчиков медико-биологических величин, схем обработки сигналов датчиков, уметь разрабатывать конструкции датчиков</t>
  </si>
  <si>
    <t>Уметь разрабатывать технические задания на проектируемые изделия, разрабатывать конструкции медицинских приборов, разрабатывать конструкторскую документацию при проектировании объектов производства, работать с конструкторской и нормативно-технической документацией</t>
  </si>
  <si>
    <t>Знать основные характеристики человека как биологического объекта диагностики и лечения, использовать полученные знания при проектировании изделий медицинского назначения</t>
  </si>
  <si>
    <t>Владеть физическими основами взаимодействия физических агентов с тканями человеческого организма, использовать полученные знания при проектировании изделий медицинского назначения</t>
  </si>
  <si>
    <t>Понимать принципы функционирования современных исполнительных устройств и применять их при проектировании изделий медицинского назначения, в том числе автоматизированных</t>
  </si>
  <si>
    <t>Знать конструкции, принцип действия и характеристики современных механических и электрических компонентов изделий медицинской техники, использовать полученные знания для модернизации и проектирования изделий</t>
  </si>
  <si>
    <t>Знать элементную базу и уметь читать и разрабатывать схемы изделий медицинского назначения на основе программируемых цифровых средств</t>
  </si>
  <si>
    <t>Владеть основными характеристиками и  методами обработки медико-биологических сигналов, использовать полученные знания при проектировании медицинских средств диагностики</t>
  </si>
  <si>
    <t>Знать конструкции, принцип действия и характеристики современных диагностических медицинских приборов и лабораторно-аналитического оборудования, использовать полученные знания для модернизации и проектирования изделий</t>
  </si>
  <si>
    <t>Знать конструкции, принцип действия и характеристики современных средств протезирования и реабилитации лиц с ограниченными возможностями, использовать полученные знания для модернизации и проектирования изделий</t>
  </si>
  <si>
    <t>2.3, 2.4, 2.5</t>
  </si>
  <si>
    <t>2.5, 2.6</t>
  </si>
  <si>
    <t>СК-14</t>
  </si>
  <si>
    <t>3.4</t>
  </si>
  <si>
    <t>/5,6</t>
  </si>
  <si>
    <t>МИНИСТЕРСТВО ОБРАЗОВАНИЯ РЕСПУБЛИКИ БЕЛАРУСЬ</t>
  </si>
  <si>
    <t>Владеть основами электрических и магнитных явлений и уметь их использовать при проектировании изделий медицинского назначения</t>
  </si>
  <si>
    <t>Политология</t>
  </si>
  <si>
    <t>Модуль "Информатика"</t>
  </si>
  <si>
    <t>СК-1, СК-2</t>
  </si>
  <si>
    <t>2.19</t>
  </si>
  <si>
    <t>2.16, 2.17</t>
  </si>
  <si>
    <t>Курсовая работа по учебной дисциплине "Элементы медицинских приборов и систем"</t>
  </si>
  <si>
    <t>Социально-гуманитарный модуль 1</t>
  </si>
  <si>
    <t>1,2,3</t>
  </si>
  <si>
    <t>Социально-гуманитарный модуль 2</t>
  </si>
  <si>
    <t>/1</t>
  </si>
  <si>
    <t>УК-7</t>
  </si>
  <si>
    <t>/2</t>
  </si>
  <si>
    <t>УК-8</t>
  </si>
  <si>
    <t>УК-9</t>
  </si>
  <si>
    <t>/8</t>
  </si>
  <si>
    <t>Уметь учиться, повышать свою квалификацию в течение всей жизни</t>
  </si>
  <si>
    <t>Обладать качествами гражданственности</t>
  </si>
  <si>
    <t>Владеть навыками здоровьесбережения</t>
  </si>
  <si>
    <t>3.3, 4.1</t>
  </si>
  <si>
    <t>Название модуля,
учебной дисциплины, курсового проекта (курсовой работы)</t>
  </si>
  <si>
    <t>Разработан в качестве примера реализации образовательного стандарта по специальности 1-38 02 02 "Биотехнические и медицинские аппараты и системы".</t>
  </si>
  <si>
    <t>КОМПОНЕНТ УЧРЕЖДЕНИЯ ВЫСШЕГО ОБРАЗОВАНИЯ</t>
  </si>
  <si>
    <t>Код модуля, учебной дисциплины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</si>
  <si>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</si>
  <si>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С.А. Касперович</t>
  </si>
  <si>
    <t>И.В. Титович</t>
  </si>
  <si>
    <t>Продолжение типового учебного плана по специальности 1-38 02 02 "Биотехнические и медицинские аппараты и системы", регистрационный №_______________________________</t>
  </si>
  <si>
    <t>Применять физико-математические методы для расчетов механизмов, машин и конструкций, разрабатывать и анализировать их кинематические и динамические схемы</t>
  </si>
  <si>
    <r>
      <t xml:space="preserve">Срок обучения  </t>
    </r>
    <r>
      <rPr>
        <sz val="28"/>
        <color indexed="8"/>
        <rFont val="Times New Roman"/>
        <family val="1"/>
      </rPr>
      <t>4 года</t>
    </r>
  </si>
  <si>
    <r>
      <rPr>
        <u val="single"/>
        <sz val="22"/>
        <color indexed="8"/>
        <rFont val="Times New Roman"/>
        <family val="1"/>
      </rPr>
      <t xml:space="preserve">29 </t>
    </r>
    <r>
      <rPr>
        <sz val="22"/>
        <color indexed="8"/>
        <rFont val="Times New Roman"/>
        <family val="1"/>
      </rPr>
      <t xml:space="preserve">
09
</t>
    </r>
    <r>
      <rPr>
        <u val="single"/>
        <sz val="22"/>
        <color indexed="8"/>
        <rFont val="Times New Roman"/>
        <family val="1"/>
      </rPr>
      <t>05</t>
    </r>
    <r>
      <rPr>
        <sz val="22"/>
        <color indexed="8"/>
        <rFont val="Times New Roman"/>
        <family val="1"/>
      </rPr>
      <t xml:space="preserve">
10</t>
    </r>
  </si>
  <si>
    <r>
      <rPr>
        <u val="single"/>
        <sz val="22"/>
        <color indexed="8"/>
        <rFont val="Times New Roman"/>
        <family val="1"/>
      </rPr>
      <t xml:space="preserve">27 </t>
    </r>
    <r>
      <rPr>
        <sz val="22"/>
        <color indexed="8"/>
        <rFont val="Times New Roman"/>
        <family val="1"/>
      </rPr>
      <t xml:space="preserve">
10
</t>
    </r>
    <r>
      <rPr>
        <u val="single"/>
        <sz val="22"/>
        <color indexed="8"/>
        <rFont val="Times New Roman"/>
        <family val="1"/>
      </rPr>
      <t>02</t>
    </r>
    <r>
      <rPr>
        <sz val="22"/>
        <color indexed="8"/>
        <rFont val="Times New Roman"/>
        <family val="1"/>
      </rPr>
      <t xml:space="preserve">
11</t>
    </r>
  </si>
  <si>
    <r>
      <rPr>
        <u val="single"/>
        <sz val="22"/>
        <color indexed="8"/>
        <rFont val="Times New Roman"/>
        <family val="1"/>
      </rPr>
      <t xml:space="preserve">29 </t>
    </r>
    <r>
      <rPr>
        <sz val="22"/>
        <color indexed="8"/>
        <rFont val="Times New Roman"/>
        <family val="1"/>
      </rPr>
      <t xml:space="preserve">
12
</t>
    </r>
    <r>
      <rPr>
        <u val="single"/>
        <sz val="22"/>
        <color indexed="8"/>
        <rFont val="Times New Roman"/>
        <family val="1"/>
      </rPr>
      <t>04</t>
    </r>
    <r>
      <rPr>
        <sz val="22"/>
        <color indexed="8"/>
        <rFont val="Times New Roman"/>
        <family val="1"/>
      </rPr>
      <t xml:space="preserve">
01</t>
    </r>
  </si>
  <si>
    <r>
      <rPr>
        <u val="single"/>
        <sz val="22"/>
        <color indexed="8"/>
        <rFont val="Times New Roman"/>
        <family val="1"/>
      </rPr>
      <t xml:space="preserve">26 </t>
    </r>
    <r>
      <rPr>
        <sz val="22"/>
        <color indexed="8"/>
        <rFont val="Times New Roman"/>
        <family val="1"/>
      </rPr>
      <t xml:space="preserve">
01
</t>
    </r>
    <r>
      <rPr>
        <u val="single"/>
        <sz val="22"/>
        <color indexed="8"/>
        <rFont val="Times New Roman"/>
        <family val="1"/>
      </rPr>
      <t>01</t>
    </r>
    <r>
      <rPr>
        <sz val="22"/>
        <color indexed="8"/>
        <rFont val="Times New Roman"/>
        <family val="1"/>
      </rPr>
      <t xml:space="preserve">
02</t>
    </r>
  </si>
  <si>
    <r>
      <rPr>
        <u val="single"/>
        <sz val="22"/>
        <color indexed="8"/>
        <rFont val="Times New Roman"/>
        <family val="1"/>
      </rPr>
      <t xml:space="preserve">23 </t>
    </r>
    <r>
      <rPr>
        <sz val="22"/>
        <color indexed="8"/>
        <rFont val="Times New Roman"/>
        <family val="1"/>
      </rPr>
      <t xml:space="preserve">
02
</t>
    </r>
    <r>
      <rPr>
        <u val="single"/>
        <sz val="22"/>
        <color indexed="8"/>
        <rFont val="Times New Roman"/>
        <family val="1"/>
      </rPr>
      <t>01</t>
    </r>
    <r>
      <rPr>
        <sz val="22"/>
        <color indexed="8"/>
        <rFont val="Times New Roman"/>
        <family val="1"/>
      </rPr>
      <t xml:space="preserve">
03</t>
    </r>
  </si>
  <si>
    <r>
      <rPr>
        <u val="single"/>
        <sz val="22"/>
        <color indexed="8"/>
        <rFont val="Times New Roman"/>
        <family val="1"/>
      </rPr>
      <t xml:space="preserve">30 </t>
    </r>
    <r>
      <rPr>
        <sz val="22"/>
        <color indexed="8"/>
        <rFont val="Times New Roman"/>
        <family val="1"/>
      </rPr>
      <t xml:space="preserve">
03
</t>
    </r>
    <r>
      <rPr>
        <u val="single"/>
        <sz val="22"/>
        <color indexed="8"/>
        <rFont val="Times New Roman"/>
        <family val="1"/>
      </rPr>
      <t>05</t>
    </r>
    <r>
      <rPr>
        <sz val="22"/>
        <color indexed="8"/>
        <rFont val="Times New Roman"/>
        <family val="1"/>
      </rPr>
      <t xml:space="preserve">
04</t>
    </r>
  </si>
  <si>
    <r>
      <rPr>
        <u val="single"/>
        <sz val="22"/>
        <color indexed="8"/>
        <rFont val="Times New Roman"/>
        <family val="1"/>
      </rPr>
      <t xml:space="preserve">27 </t>
    </r>
    <r>
      <rPr>
        <sz val="22"/>
        <color indexed="8"/>
        <rFont val="Times New Roman"/>
        <family val="1"/>
      </rPr>
      <t xml:space="preserve">
04
</t>
    </r>
    <r>
      <rPr>
        <u val="single"/>
        <sz val="22"/>
        <color indexed="8"/>
        <rFont val="Times New Roman"/>
        <family val="1"/>
      </rPr>
      <t>03</t>
    </r>
    <r>
      <rPr>
        <sz val="22"/>
        <color indexed="8"/>
        <rFont val="Times New Roman"/>
        <family val="1"/>
      </rPr>
      <t xml:space="preserve">
05</t>
    </r>
  </si>
  <si>
    <r>
      <rPr>
        <u val="single"/>
        <sz val="22"/>
        <color indexed="8"/>
        <rFont val="Times New Roman"/>
        <family val="1"/>
      </rPr>
      <t xml:space="preserve">29 </t>
    </r>
    <r>
      <rPr>
        <sz val="22"/>
        <color indexed="8"/>
        <rFont val="Times New Roman"/>
        <family val="1"/>
      </rPr>
      <t xml:space="preserve">
06
</t>
    </r>
    <r>
      <rPr>
        <u val="single"/>
        <sz val="22"/>
        <color indexed="8"/>
        <rFont val="Times New Roman"/>
        <family val="1"/>
      </rPr>
      <t>05</t>
    </r>
    <r>
      <rPr>
        <sz val="22"/>
        <color indexed="8"/>
        <rFont val="Times New Roman"/>
        <family val="1"/>
      </rPr>
      <t xml:space="preserve">
07</t>
    </r>
  </si>
  <si>
    <r>
      <rPr>
        <u val="single"/>
        <sz val="22"/>
        <color indexed="8"/>
        <rFont val="Times New Roman"/>
        <family val="1"/>
      </rPr>
      <t xml:space="preserve">27 </t>
    </r>
    <r>
      <rPr>
        <sz val="22"/>
        <color indexed="8"/>
        <rFont val="Times New Roman"/>
        <family val="1"/>
      </rPr>
      <t xml:space="preserve">
07
</t>
    </r>
    <r>
      <rPr>
        <u val="single"/>
        <sz val="22"/>
        <color indexed="8"/>
        <rFont val="Times New Roman"/>
        <family val="1"/>
      </rPr>
      <t>02</t>
    </r>
    <r>
      <rPr>
        <sz val="22"/>
        <color indexed="8"/>
        <rFont val="Times New Roman"/>
        <family val="1"/>
      </rPr>
      <t xml:space="preserve">
08</t>
    </r>
  </si>
  <si>
    <r>
      <t xml:space="preserve">7 семестр,
</t>
    </r>
    <r>
      <rPr>
        <sz val="22"/>
        <color indexed="8"/>
        <rFont val="Times New Roman"/>
        <family val="1"/>
      </rPr>
      <t>16 недель</t>
    </r>
  </si>
  <si>
    <r>
      <t>8 семестр,
8</t>
    </r>
    <r>
      <rPr>
        <sz val="22"/>
        <color indexed="8"/>
        <rFont val="Times New Roman"/>
        <family val="1"/>
      </rPr>
      <t xml:space="preserve"> недель</t>
    </r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</si>
  <si>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</si>
  <si>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 Государственного учреждения образования
«Республиканский институт высшей школы»</t>
  </si>
  <si>
    <t>Протокол № 6 от 14 февраля 2018 г.</t>
  </si>
  <si>
    <t>Председатель УМО по образованию в области приборостроения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</si>
  <si>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</si>
  <si>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О.А. Величкович</t>
  </si>
  <si>
    <t>Учреждения высшего образования</t>
  </si>
  <si>
    <t>Председатель НМС по специальностям 1-38 01 01 "Механические и электромеханические приборы и аппараты", 
1-38 02 02 "Биотехнические и медицинские аппараты и системы", 1-52 02 01 "Технология и оборудование ювелирного производства"</t>
  </si>
  <si>
    <t xml:space="preserve">_______________  </t>
  </si>
  <si>
    <t>Рекомендован к утверждению Президиумом Совета УМО по образованию в области приборостроения</t>
  </si>
  <si>
    <r>
      <t>1</t>
    </r>
    <r>
      <rPr>
        <vertAlign val="superscript"/>
        <sz val="22"/>
        <color indexed="8"/>
        <rFont val="Times New Roman"/>
        <family val="1"/>
      </rPr>
      <t>1</t>
    </r>
  </si>
  <si>
    <t>История</t>
  </si>
  <si>
    <r>
      <t>2</t>
    </r>
    <r>
      <rPr>
        <vertAlign val="superscript"/>
        <sz val="22"/>
        <color indexed="8"/>
        <rFont val="Times New Roman"/>
        <family val="1"/>
      </rPr>
      <t>1</t>
    </r>
  </si>
  <si>
    <t>Экономика</t>
  </si>
  <si>
    <t>Психология труда/ История мировой культуры</t>
  </si>
  <si>
    <t>УК-7/УК-8</t>
  </si>
  <si>
    <t>Политические институты и политические процессы/ Логика</t>
  </si>
  <si>
    <t>УК-9/ УК-10</t>
  </si>
  <si>
    <t>Курсовая работа по учебной дисциплине "Стандартизация норм точности"</t>
  </si>
  <si>
    <t>УК-4, СК-12</t>
  </si>
  <si>
    <t>УК-11</t>
  </si>
  <si>
    <t>УК-12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</si>
  <si>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</si>
  <si>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</si>
  <si>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</si>
  <si>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</si>
  <si>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1.10, 3.4, 4.2</t>
  </si>
  <si>
    <t>Быть способным анализировать процессы и явления национальной и мировой культуры, владеть умениями устанавливать продуктивные межкультурные связи</t>
  </si>
  <si>
    <t>Владеть высоким уровнем культуры политического мышления и поведения, позволяющим быть активным участником политической жизни как избиратели, граждане и патриоты своей страны</t>
  </si>
  <si>
    <t>УК-10</t>
  </si>
  <si>
    <t>1.22</t>
  </si>
  <si>
    <t>1.4, 2.16, 2.17</t>
  </si>
  <si>
    <t>1.5, 1.6</t>
  </si>
  <si>
    <t>1.15, 1.16</t>
  </si>
  <si>
    <t>1.20, 1.21, 1.22</t>
  </si>
  <si>
    <r>
      <rPr>
        <vertAlign val="superscript"/>
        <sz val="24"/>
        <color indexed="8"/>
        <rFont val="Times New Roman"/>
        <family val="1"/>
      </rPr>
      <t>1</t>
    </r>
    <r>
      <rPr>
        <sz val="24"/>
        <color indexed="8"/>
        <rFont val="Times New Roman"/>
        <family val="1"/>
      </rPr>
      <t>Дифференцированный зачет.</t>
    </r>
  </si>
  <si>
    <t>Уметь логически верно и аргументировано мыслить, использовать логические методы и подходы в области професиональной деятельности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</si>
</sst>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/&quot;General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22"/>
      <name val="Arial Cyr"/>
      <family val="0"/>
    </font>
    <font>
      <sz val="24"/>
      <name val="Times New Roman"/>
      <family val="1"/>
    </font>
    <font>
      <sz val="24"/>
      <color indexed="8"/>
      <name val="Times New Roman"/>
      <family val="1"/>
    </font>
    <font>
      <vertAlign val="superscript"/>
      <sz val="24"/>
      <color indexed="8"/>
      <name val="Times New Roman"/>
      <family val="1"/>
    </font>
    <font>
      <sz val="28"/>
      <color indexed="8"/>
      <name val="Times New Roman"/>
      <family val="1"/>
    </font>
    <font>
      <u val="single"/>
      <sz val="22"/>
      <color indexed="8"/>
      <name val="Times New Roman"/>
      <family val="1"/>
    </font>
    <font>
      <sz val="22"/>
      <color indexed="8"/>
      <name val="Times New Roman"/>
      <family val="1"/>
    </font>
    <font>
      <vertAlign val="superscript"/>
      <sz val="22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24"/>
      <color indexed="8"/>
      <name val="Arial Cyr"/>
      <family val="0"/>
    </font>
    <font>
      <b/>
      <sz val="28"/>
      <color indexed="8"/>
      <name val="Times New Roman"/>
      <family val="1"/>
    </font>
    <font>
      <sz val="16"/>
      <color indexed="8"/>
      <name val="Arial Cyr"/>
      <family val="0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24"/>
      <color indexed="8"/>
      <name val="Times New Roman"/>
      <family val="1"/>
    </font>
    <font>
      <sz val="20"/>
      <color indexed="8"/>
      <name val="Times New Roman"/>
      <family val="1"/>
    </font>
    <font>
      <u val="single"/>
      <sz val="24"/>
      <color indexed="8"/>
      <name val="Times New Roman"/>
      <family val="1"/>
    </font>
    <font>
      <sz val="16"/>
      <color indexed="8"/>
      <name val="Times New Roman"/>
      <family val="1"/>
    </font>
    <font>
      <sz val="28"/>
      <color indexed="8"/>
      <name val="Arial Cyr"/>
      <family val="0"/>
    </font>
    <font>
      <u val="single"/>
      <sz val="28"/>
      <color indexed="8"/>
      <name val="Times New Roman"/>
      <family val="1"/>
    </font>
    <font>
      <sz val="22"/>
      <color indexed="8"/>
      <name val="Arial Cyr"/>
      <family val="0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sz val="21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24"/>
      <color theme="1"/>
      <name val="Times New Roman"/>
      <family val="1"/>
    </font>
    <font>
      <sz val="24"/>
      <color theme="1"/>
      <name val="Arial Cyr"/>
      <family val="0"/>
    </font>
    <font>
      <b/>
      <sz val="28"/>
      <color theme="1"/>
      <name val="Times New Roman"/>
      <family val="1"/>
    </font>
    <font>
      <sz val="16"/>
      <color theme="1"/>
      <name val="Arial Cyr"/>
      <family val="0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0"/>
    </font>
    <font>
      <b/>
      <sz val="24"/>
      <color theme="1"/>
      <name val="Times New Roman"/>
      <family val="1"/>
    </font>
    <font>
      <sz val="20"/>
      <color theme="1"/>
      <name val="Times New Roman"/>
      <family val="1"/>
    </font>
    <font>
      <u val="single"/>
      <sz val="24"/>
      <color theme="1"/>
      <name val="Times New Roman"/>
      <family val="1"/>
    </font>
    <font>
      <sz val="16"/>
      <color theme="1"/>
      <name val="Times New Roman"/>
      <family val="1"/>
    </font>
    <font>
      <sz val="28"/>
      <color theme="1"/>
      <name val="Arial Cyr"/>
      <family val="0"/>
    </font>
    <font>
      <sz val="28"/>
      <color theme="1"/>
      <name val="Times New Roman"/>
      <family val="1"/>
    </font>
    <font>
      <u val="single"/>
      <sz val="28"/>
      <color theme="1"/>
      <name val="Times New Roman"/>
      <family val="1"/>
    </font>
    <font>
      <sz val="22"/>
      <color theme="1"/>
      <name val="Arial Cyr"/>
      <family val="0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i/>
      <sz val="22"/>
      <color theme="1"/>
      <name val="Times New Roman"/>
      <family val="1"/>
    </font>
    <font>
      <i/>
      <sz val="22"/>
      <color theme="1"/>
      <name val="Times New Roman"/>
      <family val="1"/>
    </font>
    <font>
      <b/>
      <sz val="21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2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72" fillId="0" borderId="0" xfId="0" applyFont="1" applyFill="1" applyAlignment="1">
      <alignment vertical="center"/>
    </xf>
    <xf numFmtId="0" fontId="69" fillId="0" borderId="0" xfId="0" applyFont="1" applyFill="1" applyAlignment="1">
      <alignment horizontal="left"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5" fillId="0" borderId="0" xfId="0" applyFont="1" applyFill="1" applyAlignment="1">
      <alignment vertical="top"/>
    </xf>
    <xf numFmtId="0" fontId="69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vertical="justify" wrapText="1"/>
    </xf>
    <xf numFmtId="0" fontId="76" fillId="0" borderId="0" xfId="0" applyFont="1" applyFill="1" applyAlignment="1">
      <alignment vertical="top"/>
    </xf>
    <xf numFmtId="0" fontId="76" fillId="0" borderId="0" xfId="0" applyFont="1" applyFill="1" applyAlignment="1">
      <alignment horizontal="left" vertical="top"/>
    </xf>
    <xf numFmtId="0" fontId="69" fillId="0" borderId="0" xfId="0" applyFont="1" applyFill="1" applyAlignment="1">
      <alignment horizontal="left" vertical="top"/>
    </xf>
    <xf numFmtId="0" fontId="78" fillId="0" borderId="0" xfId="50" applyFont="1" applyFill="1" applyBorder="1">
      <alignment/>
    </xf>
    <xf numFmtId="0" fontId="71" fillId="0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49" fontId="75" fillId="0" borderId="0" xfId="0" applyNumberFormat="1" applyFont="1" applyFill="1" applyAlignment="1">
      <alignment/>
    </xf>
    <xf numFmtId="49" fontId="74" fillId="0" borderId="0" xfId="0" applyNumberFormat="1" applyFont="1" applyFill="1" applyAlignment="1">
      <alignment/>
    </xf>
    <xf numFmtId="49" fontId="75" fillId="0" borderId="0" xfId="0" applyNumberFormat="1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/>
    </xf>
    <xf numFmtId="0" fontId="76" fillId="0" borderId="10" xfId="0" applyFont="1" applyFill="1" applyBorder="1" applyAlignment="1">
      <alignment/>
    </xf>
    <xf numFmtId="0" fontId="70" fillId="0" borderId="0" xfId="0" applyFont="1" applyFill="1" applyAlignment="1">
      <alignment horizontal="center" vertical="top" wrapText="1"/>
    </xf>
    <xf numFmtId="0" fontId="70" fillId="0" borderId="0" xfId="0" applyFont="1" applyFill="1" applyAlignment="1">
      <alignment vertical="top" wrapText="1"/>
    </xf>
    <xf numFmtId="0" fontId="75" fillId="0" borderId="11" xfId="0" applyFont="1" applyFill="1" applyBorder="1" applyAlignment="1">
      <alignment vertical="top"/>
    </xf>
    <xf numFmtId="0" fontId="75" fillId="0" borderId="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 horizontal="left" vertical="top"/>
    </xf>
    <xf numFmtId="0" fontId="79" fillId="0" borderId="0" xfId="0" applyFont="1" applyFill="1" applyBorder="1" applyAlignment="1">
      <alignment vertical="top" wrapText="1"/>
    </xf>
    <xf numFmtId="0" fontId="71" fillId="0" borderId="0" xfId="0" applyFont="1" applyFill="1" applyAlignment="1">
      <alignment vertical="top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75" fillId="0" borderId="0" xfId="0" applyFont="1" applyFill="1" applyBorder="1" applyAlignment="1">
      <alignment vertical="top"/>
    </xf>
    <xf numFmtId="0" fontId="78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0" fillId="0" borderId="0" xfId="0" applyFont="1" applyFill="1" applyAlignment="1">
      <alignment vertical="justify"/>
    </xf>
    <xf numFmtId="0" fontId="4" fillId="0" borderId="0" xfId="0" applyFont="1" applyFill="1" applyAlignment="1">
      <alignment/>
    </xf>
    <xf numFmtId="0" fontId="79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70" fillId="0" borderId="0" xfId="0" applyNumberFormat="1" applyFont="1" applyFill="1" applyBorder="1" applyAlignment="1">
      <alignment horizontal="left" vertical="center" wrapText="1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2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2" fillId="0" borderId="0" xfId="0" applyFont="1" applyFill="1" applyAlignment="1">
      <alignment horizontal="left"/>
    </xf>
    <xf numFmtId="0" fontId="83" fillId="0" borderId="0" xfId="0" applyFont="1" applyFill="1" applyBorder="1" applyAlignment="1">
      <alignment/>
    </xf>
    <xf numFmtId="0" fontId="84" fillId="0" borderId="0" xfId="0" applyFont="1" applyFill="1" applyAlignment="1">
      <alignment/>
    </xf>
    <xf numFmtId="0" fontId="83" fillId="0" borderId="0" xfId="0" applyFont="1" applyFill="1" applyAlignment="1">
      <alignment vertical="top"/>
    </xf>
    <xf numFmtId="0" fontId="82" fillId="0" borderId="0" xfId="0" applyFont="1" applyFill="1" applyAlignment="1">
      <alignment vertical="top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 vertical="justify"/>
    </xf>
    <xf numFmtId="0" fontId="83" fillId="0" borderId="0" xfId="0" applyFont="1" applyFill="1" applyAlignment="1">
      <alignment vertical="justify" wrapText="1"/>
    </xf>
    <xf numFmtId="0" fontId="85" fillId="0" borderId="0" xfId="0" applyFont="1" applyFill="1" applyAlignment="1">
      <alignment/>
    </xf>
    <xf numFmtId="0" fontId="86" fillId="0" borderId="0" xfId="50" applyFont="1" applyFill="1" applyBorder="1">
      <alignment/>
    </xf>
    <xf numFmtId="0" fontId="85" fillId="0" borderId="0" xfId="0" applyFont="1" applyFill="1" applyAlignment="1">
      <alignment horizontal="center"/>
    </xf>
    <xf numFmtId="0" fontId="87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5" fillId="0" borderId="0" xfId="0" applyFont="1" applyFill="1" applyAlignment="1">
      <alignment horizontal="left"/>
    </xf>
    <xf numFmtId="0" fontId="87" fillId="0" borderId="12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top"/>
    </xf>
    <xf numFmtId="0" fontId="87" fillId="0" borderId="13" xfId="0" applyFont="1" applyFill="1" applyBorder="1" applyAlignment="1">
      <alignment/>
    </xf>
    <xf numFmtId="49" fontId="86" fillId="0" borderId="13" xfId="0" applyNumberFormat="1" applyFont="1" applyFill="1" applyBorder="1" applyAlignment="1">
      <alignment horizontal="center" vertical="center"/>
    </xf>
    <xf numFmtId="49" fontId="87" fillId="0" borderId="13" xfId="0" applyNumberFormat="1" applyFont="1" applyFill="1" applyBorder="1" applyAlignment="1">
      <alignment horizontal="center"/>
    </xf>
    <xf numFmtId="49" fontId="87" fillId="0" borderId="13" xfId="0" applyNumberFormat="1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49" fontId="86" fillId="0" borderId="13" xfId="0" applyNumberFormat="1" applyFont="1" applyFill="1" applyBorder="1" applyAlignment="1">
      <alignment horizontal="center"/>
    </xf>
    <xf numFmtId="49" fontId="87" fillId="0" borderId="0" xfId="0" applyNumberFormat="1" applyFont="1" applyFill="1" applyAlignment="1">
      <alignment/>
    </xf>
    <xf numFmtId="49" fontId="87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49" fontId="87" fillId="0" borderId="0" xfId="0" applyNumberFormat="1" applyFont="1" applyFill="1" applyAlignment="1">
      <alignment horizontal="center"/>
    </xf>
    <xf numFmtId="49" fontId="87" fillId="0" borderId="13" xfId="0" applyNumberFormat="1" applyFont="1" applyFill="1" applyBorder="1" applyAlignment="1">
      <alignment vertical="center"/>
    </xf>
    <xf numFmtId="0" fontId="87" fillId="0" borderId="14" xfId="0" applyFont="1" applyFill="1" applyBorder="1" applyAlignment="1">
      <alignment horizontal="center" vertical="center" textRotation="90"/>
    </xf>
    <xf numFmtId="0" fontId="87" fillId="0" borderId="15" xfId="0" applyFont="1" applyFill="1" applyBorder="1" applyAlignment="1">
      <alignment horizontal="center" vertical="center" textRotation="90"/>
    </xf>
    <xf numFmtId="0" fontId="87" fillId="0" borderId="16" xfId="0" applyFont="1" applyFill="1" applyBorder="1" applyAlignment="1">
      <alignment horizontal="center" vertical="center" textRotation="90"/>
    </xf>
    <xf numFmtId="0" fontId="87" fillId="0" borderId="17" xfId="0" applyFont="1" applyFill="1" applyBorder="1" applyAlignment="1">
      <alignment horizontal="center" vertical="center" textRotation="90"/>
    </xf>
    <xf numFmtId="0" fontId="87" fillId="0" borderId="18" xfId="0" applyFont="1" applyFill="1" applyBorder="1" applyAlignment="1">
      <alignment horizontal="center" vertical="center" textRotation="90"/>
    </xf>
    <xf numFmtId="0" fontId="87" fillId="0" borderId="19" xfId="0" applyFont="1" applyFill="1" applyBorder="1" applyAlignment="1">
      <alignment horizontal="center" vertical="center" textRotation="90"/>
    </xf>
    <xf numFmtId="0" fontId="87" fillId="0" borderId="20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/>
    </xf>
    <xf numFmtId="0" fontId="87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 horizontal="center" vertical="center"/>
    </xf>
    <xf numFmtId="1" fontId="87" fillId="0" borderId="27" xfId="0" applyNumberFormat="1" applyFont="1" applyFill="1" applyBorder="1" applyAlignment="1">
      <alignment horizontal="center" vertical="center"/>
    </xf>
    <xf numFmtId="0" fontId="85" fillId="0" borderId="27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85" fillId="0" borderId="27" xfId="0" applyFont="1" applyFill="1" applyBorder="1" applyAlignment="1">
      <alignment/>
    </xf>
    <xf numFmtId="0" fontId="87" fillId="0" borderId="28" xfId="0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87" fillId="0" borderId="30" xfId="0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vertical="center" wrapText="1"/>
    </xf>
    <xf numFmtId="0" fontId="87" fillId="0" borderId="32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80" fontId="87" fillId="0" borderId="27" xfId="0" applyNumberFormat="1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7" fillId="0" borderId="32" xfId="0" applyFont="1" applyFill="1" applyBorder="1" applyAlignment="1">
      <alignment horizontal="left" vertical="center" wrapText="1"/>
    </xf>
    <xf numFmtId="0" fontId="86" fillId="0" borderId="26" xfId="0" applyFont="1" applyFill="1" applyBorder="1" applyAlignment="1">
      <alignment horizontal="center" vertical="center"/>
    </xf>
    <xf numFmtId="0" fontId="86" fillId="0" borderId="27" xfId="0" applyFont="1" applyFill="1" applyBorder="1" applyAlignment="1">
      <alignment horizontal="center" vertical="center"/>
    </xf>
    <xf numFmtId="185" fontId="87" fillId="0" borderId="14" xfId="0" applyNumberFormat="1" applyFont="1" applyFill="1" applyBorder="1" applyAlignment="1">
      <alignment horizontal="center" vertical="center"/>
    </xf>
    <xf numFmtId="185" fontId="87" fillId="0" borderId="15" xfId="0" applyNumberFormat="1" applyFont="1" applyFill="1" applyBorder="1" applyAlignment="1">
      <alignment horizontal="center" vertical="center"/>
    </xf>
    <xf numFmtId="185" fontId="87" fillId="0" borderId="16" xfId="0" applyNumberFormat="1" applyFont="1" applyFill="1" applyBorder="1" applyAlignment="1">
      <alignment horizontal="center" vertical="center"/>
    </xf>
    <xf numFmtId="185" fontId="87" fillId="0" borderId="26" xfId="0" applyNumberFormat="1" applyFont="1" applyFill="1" applyBorder="1" applyAlignment="1">
      <alignment horizontal="center" vertical="center"/>
    </xf>
    <xf numFmtId="185" fontId="87" fillId="0" borderId="13" xfId="0" applyNumberFormat="1" applyFont="1" applyFill="1" applyBorder="1" applyAlignment="1">
      <alignment horizontal="center" vertical="center"/>
    </xf>
    <xf numFmtId="185" fontId="87" fillId="0" borderId="27" xfId="0" applyNumberFormat="1" applyFont="1" applyFill="1" applyBorder="1" applyAlignment="1">
      <alignment horizontal="center" vertical="center"/>
    </xf>
    <xf numFmtId="185" fontId="87" fillId="0" borderId="33" xfId="0" applyNumberFormat="1" applyFont="1" applyFill="1" applyBorder="1" applyAlignment="1">
      <alignment horizontal="center" vertical="center"/>
    </xf>
    <xf numFmtId="185" fontId="87" fillId="0" borderId="29" xfId="0" applyNumberFormat="1" applyFont="1" applyFill="1" applyBorder="1" applyAlignment="1">
      <alignment horizontal="center" vertical="center"/>
    </xf>
    <xf numFmtId="185" fontId="87" fillId="0" borderId="30" xfId="0" applyNumberFormat="1" applyFont="1" applyFill="1" applyBorder="1" applyAlignment="1">
      <alignment horizontal="center" vertical="center"/>
    </xf>
    <xf numFmtId="185" fontId="87" fillId="0" borderId="28" xfId="0" applyNumberFormat="1" applyFont="1" applyFill="1" applyBorder="1" applyAlignment="1">
      <alignment horizontal="center" vertical="center"/>
    </xf>
    <xf numFmtId="185" fontId="87" fillId="0" borderId="34" xfId="0" applyNumberFormat="1" applyFont="1" applyFill="1" applyBorder="1" applyAlignment="1">
      <alignment horizontal="center" vertical="center"/>
    </xf>
    <xf numFmtId="185" fontId="87" fillId="0" borderId="35" xfId="0" applyNumberFormat="1" applyFont="1" applyFill="1" applyBorder="1" applyAlignment="1">
      <alignment horizontal="center" vertical="center"/>
    </xf>
    <xf numFmtId="185" fontId="87" fillId="0" borderId="36" xfId="0" applyNumberFormat="1" applyFont="1" applyFill="1" applyBorder="1" applyAlignment="1">
      <alignment horizontal="center" vertical="center"/>
    </xf>
    <xf numFmtId="185" fontId="87" fillId="0" borderId="37" xfId="0" applyNumberFormat="1" applyFont="1" applyFill="1" applyBorder="1" applyAlignment="1">
      <alignment horizontal="center" vertical="center"/>
    </xf>
    <xf numFmtId="185" fontId="87" fillId="0" borderId="38" xfId="0" applyNumberFormat="1" applyFont="1" applyFill="1" applyBorder="1" applyAlignment="1">
      <alignment horizontal="center" vertical="center"/>
    </xf>
    <xf numFmtId="185" fontId="87" fillId="0" borderId="39" xfId="0" applyNumberFormat="1" applyFont="1" applyFill="1" applyBorder="1" applyAlignment="1">
      <alignment horizontal="center" vertical="center"/>
    </xf>
    <xf numFmtId="185" fontId="87" fillId="0" borderId="40" xfId="0" applyNumberFormat="1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86" fillId="0" borderId="31" xfId="0" applyFont="1" applyFill="1" applyBorder="1" applyAlignment="1">
      <alignment horizontal="center" vertical="center"/>
    </xf>
    <xf numFmtId="0" fontId="86" fillId="0" borderId="41" xfId="0" applyFont="1" applyFill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42" xfId="0" applyFont="1" applyFill="1" applyBorder="1" applyAlignment="1">
      <alignment horizontal="center" vertical="center"/>
    </xf>
    <xf numFmtId="0" fontId="87" fillId="0" borderId="41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1" fontId="86" fillId="0" borderId="32" xfId="0" applyNumberFormat="1" applyFont="1" applyFill="1" applyBorder="1" applyAlignment="1">
      <alignment horizontal="center" vertical="center"/>
    </xf>
    <xf numFmtId="0" fontId="87" fillId="0" borderId="43" xfId="0" applyFont="1" applyFill="1" applyBorder="1" applyAlignment="1">
      <alignment horizontal="center" vertical="center"/>
    </xf>
    <xf numFmtId="0" fontId="87" fillId="0" borderId="44" xfId="0" applyFont="1" applyFill="1" applyBorder="1" applyAlignment="1">
      <alignment horizontal="center" vertical="center"/>
    </xf>
    <xf numFmtId="180" fontId="87" fillId="0" borderId="31" xfId="0" applyNumberFormat="1" applyFont="1" applyFill="1" applyBorder="1" applyAlignment="1">
      <alignment horizontal="center" vertical="center"/>
    </xf>
    <xf numFmtId="1" fontId="86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87" fillId="0" borderId="0" xfId="0" applyFont="1" applyFill="1" applyAlignment="1">
      <alignment horizontal="left"/>
    </xf>
    <xf numFmtId="180" fontId="87" fillId="0" borderId="22" xfId="0" applyNumberFormat="1" applyFont="1" applyFill="1" applyBorder="1" applyAlignment="1">
      <alignment horizontal="center" vertical="center"/>
    </xf>
    <xf numFmtId="1" fontId="87" fillId="0" borderId="22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top"/>
    </xf>
    <xf numFmtId="0" fontId="85" fillId="0" borderId="20" xfId="0" applyFont="1" applyFill="1" applyBorder="1" applyAlignment="1">
      <alignment/>
    </xf>
    <xf numFmtId="0" fontId="85" fillId="0" borderId="21" xfId="0" applyFont="1" applyFill="1" applyBorder="1" applyAlignment="1">
      <alignment/>
    </xf>
    <xf numFmtId="0" fontId="85" fillId="0" borderId="22" xfId="0" applyFont="1" applyFill="1" applyBorder="1" applyAlignment="1">
      <alignment/>
    </xf>
    <xf numFmtId="0" fontId="70" fillId="0" borderId="49" xfId="0" applyFont="1" applyFill="1" applyBorder="1" applyAlignment="1">
      <alignment horizontal="center" vertical="top" wrapText="1"/>
    </xf>
    <xf numFmtId="0" fontId="70" fillId="0" borderId="0" xfId="0" applyFont="1" applyFill="1" applyAlignment="1">
      <alignment horizontal="left" vertical="top" wrapText="1"/>
    </xf>
    <xf numFmtId="0" fontId="87" fillId="0" borderId="23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center" vertical="center"/>
    </xf>
    <xf numFmtId="0" fontId="87" fillId="0" borderId="50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0" fontId="87" fillId="0" borderId="33" xfId="0" applyFont="1" applyFill="1" applyBorder="1" applyAlignment="1">
      <alignment vertical="center" wrapText="1"/>
    </xf>
    <xf numFmtId="0" fontId="87" fillId="0" borderId="11" xfId="0" applyFont="1" applyFill="1" applyBorder="1" applyAlignment="1">
      <alignment vertical="center" wrapText="1"/>
    </xf>
    <xf numFmtId="0" fontId="87" fillId="0" borderId="51" xfId="0" applyFont="1" applyFill="1" applyBorder="1" applyAlignment="1">
      <alignment vertical="center" wrapText="1"/>
    </xf>
    <xf numFmtId="0" fontId="87" fillId="0" borderId="45" xfId="0" applyFont="1" applyFill="1" applyBorder="1" applyAlignment="1">
      <alignment vertical="center" wrapText="1"/>
    </xf>
    <xf numFmtId="0" fontId="87" fillId="0" borderId="49" xfId="0" applyFont="1" applyFill="1" applyBorder="1" applyAlignment="1">
      <alignment vertical="center" wrapText="1"/>
    </xf>
    <xf numFmtId="0" fontId="87" fillId="0" borderId="48" xfId="0" applyFont="1" applyFill="1" applyBorder="1" applyAlignment="1">
      <alignment vertical="center" wrapText="1"/>
    </xf>
    <xf numFmtId="0" fontId="87" fillId="0" borderId="23" xfId="0" applyFont="1" applyFill="1" applyBorder="1" applyAlignment="1">
      <alignment vertical="center" wrapText="1"/>
    </xf>
    <xf numFmtId="0" fontId="87" fillId="0" borderId="50" xfId="0" applyFont="1" applyFill="1" applyBorder="1" applyAlignment="1">
      <alignment vertical="center" wrapText="1"/>
    </xf>
    <xf numFmtId="0" fontId="87" fillId="0" borderId="25" xfId="0" applyFont="1" applyFill="1" applyBorder="1" applyAlignment="1">
      <alignment vertical="center" wrapText="1"/>
    </xf>
    <xf numFmtId="0" fontId="83" fillId="0" borderId="0" xfId="0" applyFont="1" applyFill="1" applyAlignment="1">
      <alignment horizontal="left"/>
    </xf>
    <xf numFmtId="0" fontId="87" fillId="0" borderId="13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horizontal="center" vertical="center"/>
    </xf>
    <xf numFmtId="0" fontId="88" fillId="0" borderId="50" xfId="0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 vertical="center"/>
    </xf>
    <xf numFmtId="0" fontId="87" fillId="0" borderId="47" xfId="0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86" fillId="0" borderId="24" xfId="0" applyFont="1" applyFill="1" applyBorder="1" applyAlignment="1">
      <alignment horizontal="center" vertical="center"/>
    </xf>
    <xf numFmtId="0" fontId="86" fillId="0" borderId="50" xfId="0" applyFont="1" applyFill="1" applyBorder="1" applyAlignment="1">
      <alignment horizontal="center" vertical="center"/>
    </xf>
    <xf numFmtId="185" fontId="87" fillId="0" borderId="24" xfId="0" applyNumberFormat="1" applyFont="1" applyFill="1" applyBorder="1" applyAlignment="1">
      <alignment horizontal="center" vertical="center"/>
    </xf>
    <xf numFmtId="185" fontId="87" fillId="0" borderId="12" xfId="0" applyNumberFormat="1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180" fontId="86" fillId="0" borderId="31" xfId="0" applyNumberFormat="1" applyFont="1" applyFill="1" applyBorder="1" applyAlignment="1">
      <alignment horizontal="center" vertical="center"/>
    </xf>
    <xf numFmtId="0" fontId="86" fillId="0" borderId="32" xfId="0" applyFont="1" applyFill="1" applyBorder="1" applyAlignment="1">
      <alignment horizontal="center" vertical="center"/>
    </xf>
    <xf numFmtId="0" fontId="87" fillId="0" borderId="45" xfId="0" applyFont="1" applyFill="1" applyBorder="1" applyAlignment="1">
      <alignment horizontal="center" vertical="center"/>
    </xf>
    <xf numFmtId="0" fontId="87" fillId="0" borderId="46" xfId="0" applyFont="1" applyFill="1" applyBorder="1" applyAlignment="1">
      <alignment horizontal="center" vertical="center"/>
    </xf>
    <xf numFmtId="0" fontId="87" fillId="0" borderId="48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top" wrapText="1"/>
    </xf>
    <xf numFmtId="0" fontId="87" fillId="0" borderId="11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49" fontId="78" fillId="0" borderId="20" xfId="0" applyNumberFormat="1" applyFont="1" applyFill="1" applyBorder="1" applyAlignment="1">
      <alignment horizontal="center" vertical="center"/>
    </xf>
    <xf numFmtId="49" fontId="70" fillId="0" borderId="26" xfId="0" applyNumberFormat="1" applyFont="1" applyFill="1" applyBorder="1" applyAlignment="1">
      <alignment horizontal="center" vertical="center"/>
    </xf>
    <xf numFmtId="49" fontId="78" fillId="0" borderId="26" xfId="0" applyNumberFormat="1" applyFont="1" applyFill="1" applyBorder="1" applyAlignment="1">
      <alignment horizontal="center" vertical="center"/>
    </xf>
    <xf numFmtId="49" fontId="70" fillId="0" borderId="2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49" fontId="70" fillId="0" borderId="28" xfId="0" applyNumberFormat="1" applyFont="1" applyFill="1" applyBorder="1" applyAlignment="1">
      <alignment horizontal="center" vertical="center"/>
    </xf>
    <xf numFmtId="49" fontId="70" fillId="0" borderId="5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78" fillId="0" borderId="14" xfId="0" applyNumberFormat="1" applyFont="1" applyFill="1" applyBorder="1" applyAlignment="1">
      <alignment horizontal="center" vertical="center"/>
    </xf>
    <xf numFmtId="49" fontId="70" fillId="0" borderId="34" xfId="0" applyNumberFormat="1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85" fillId="0" borderId="11" xfId="0" applyFont="1" applyFill="1" applyBorder="1" applyAlignment="1">
      <alignment/>
    </xf>
    <xf numFmtId="49" fontId="7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/>
    </xf>
    <xf numFmtId="49" fontId="70" fillId="0" borderId="23" xfId="0" applyNumberFormat="1" applyFont="1" applyFill="1" applyBorder="1" applyAlignment="1">
      <alignment horizontal="left" vertical="center" wrapText="1"/>
    </xf>
    <xf numFmtId="49" fontId="70" fillId="0" borderId="50" xfId="0" applyNumberFormat="1" applyFont="1" applyFill="1" applyBorder="1" applyAlignment="1">
      <alignment horizontal="left" vertical="center" wrapText="1"/>
    </xf>
    <xf numFmtId="49" fontId="70" fillId="0" borderId="25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left" vertical="center" wrapText="1"/>
    </xf>
    <xf numFmtId="0" fontId="87" fillId="0" borderId="50" xfId="0" applyFont="1" applyFill="1" applyBorder="1" applyAlignment="1">
      <alignment horizontal="left" vertical="center" wrapText="1"/>
    </xf>
    <xf numFmtId="0" fontId="87" fillId="0" borderId="25" xfId="0" applyFont="1" applyFill="1" applyBorder="1" applyAlignment="1">
      <alignment horizontal="left" vertical="center" wrapText="1"/>
    </xf>
    <xf numFmtId="49" fontId="70" fillId="0" borderId="13" xfId="0" applyNumberFormat="1" applyFont="1" applyFill="1" applyBorder="1" applyAlignment="1">
      <alignment horizontal="left" vertical="center" wrapText="1"/>
    </xf>
    <xf numFmtId="49" fontId="70" fillId="0" borderId="12" xfId="0" applyNumberFormat="1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50" xfId="0" applyFont="1" applyFill="1" applyBorder="1" applyAlignment="1">
      <alignment horizontal="left" vertical="center" wrapText="1"/>
    </xf>
    <xf numFmtId="0" fontId="70" fillId="0" borderId="24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center" vertical="center"/>
    </xf>
    <xf numFmtId="0" fontId="87" fillId="0" borderId="50" xfId="0" applyFont="1" applyFill="1" applyBorder="1" applyAlignment="1">
      <alignment horizontal="center" vertical="center"/>
    </xf>
    <xf numFmtId="49" fontId="87" fillId="0" borderId="12" xfId="0" applyNumberFormat="1" applyFont="1" applyFill="1" applyBorder="1" applyAlignment="1">
      <alignment horizontal="center" vertical="center"/>
    </xf>
    <xf numFmtId="49" fontId="87" fillId="0" borderId="50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70" fillId="0" borderId="49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vertical="top"/>
    </xf>
    <xf numFmtId="0" fontId="70" fillId="0" borderId="0" xfId="0" applyFont="1" applyFill="1" applyAlignment="1">
      <alignment horizontal="left" vertical="top" wrapText="1"/>
    </xf>
    <xf numFmtId="49" fontId="87" fillId="0" borderId="49" xfId="0" applyNumberFormat="1" applyFont="1" applyFill="1" applyBorder="1" applyAlignment="1">
      <alignment horizontal="left" vertical="center" wrapText="1"/>
    </xf>
    <xf numFmtId="49" fontId="87" fillId="0" borderId="49" xfId="0" applyNumberFormat="1" applyFont="1" applyFill="1" applyBorder="1" applyAlignment="1">
      <alignment horizontal="left" vertical="center"/>
    </xf>
    <xf numFmtId="49" fontId="87" fillId="0" borderId="0" xfId="0" applyNumberFormat="1" applyFont="1" applyFill="1" applyBorder="1" applyAlignment="1">
      <alignment horizontal="left" vertical="center" wrapText="1"/>
    </xf>
    <xf numFmtId="49" fontId="87" fillId="0" borderId="0" xfId="0" applyNumberFormat="1" applyFont="1" applyFill="1" applyBorder="1" applyAlignment="1">
      <alignment horizontal="left" vertical="center"/>
    </xf>
    <xf numFmtId="0" fontId="70" fillId="0" borderId="4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87" fillId="0" borderId="2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49" fontId="70" fillId="0" borderId="45" xfId="0" applyNumberFormat="1" applyFont="1" applyFill="1" applyBorder="1" applyAlignment="1">
      <alignment horizontal="left" vertical="center" wrapText="1"/>
    </xf>
    <xf numFmtId="49" fontId="70" fillId="0" borderId="49" xfId="0" applyNumberFormat="1" applyFont="1" applyFill="1" applyBorder="1" applyAlignment="1">
      <alignment horizontal="left" vertical="center" wrapText="1"/>
    </xf>
    <xf numFmtId="49" fontId="70" fillId="0" borderId="48" xfId="0" applyNumberFormat="1" applyFont="1" applyFill="1" applyBorder="1" applyAlignment="1">
      <alignment horizontal="left" vertical="center" wrapText="1"/>
    </xf>
    <xf numFmtId="49" fontId="70" fillId="0" borderId="28" xfId="0" applyNumberFormat="1" applyFont="1" applyFill="1" applyBorder="1" applyAlignment="1">
      <alignment horizontal="center" vertical="center"/>
    </xf>
    <xf numFmtId="49" fontId="70" fillId="0" borderId="20" xfId="0" applyNumberFormat="1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87" fillId="0" borderId="33" xfId="0" applyFont="1" applyFill="1" applyBorder="1" applyAlignment="1">
      <alignment vertical="center" wrapText="1"/>
    </xf>
    <xf numFmtId="0" fontId="87" fillId="0" borderId="11" xfId="0" applyFont="1" applyFill="1" applyBorder="1" applyAlignment="1">
      <alignment vertical="center" wrapText="1"/>
    </xf>
    <xf numFmtId="0" fontId="87" fillId="0" borderId="51" xfId="0" applyFont="1" applyFill="1" applyBorder="1" applyAlignment="1">
      <alignment vertical="center" wrapText="1"/>
    </xf>
    <xf numFmtId="0" fontId="87" fillId="0" borderId="45" xfId="0" applyFont="1" applyFill="1" applyBorder="1" applyAlignment="1">
      <alignment vertical="center" wrapText="1"/>
    </xf>
    <xf numFmtId="0" fontId="87" fillId="0" borderId="49" xfId="0" applyFont="1" applyFill="1" applyBorder="1" applyAlignment="1">
      <alignment vertical="center" wrapText="1"/>
    </xf>
    <xf numFmtId="0" fontId="87" fillId="0" borderId="48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87" fillId="0" borderId="55" xfId="0" applyFont="1" applyFill="1" applyBorder="1" applyAlignment="1">
      <alignment horizontal="center" vertical="center"/>
    </xf>
    <xf numFmtId="0" fontId="87" fillId="0" borderId="56" xfId="0" applyFont="1" applyFill="1" applyBorder="1" applyAlignment="1">
      <alignment horizontal="center" vertical="center"/>
    </xf>
    <xf numFmtId="0" fontId="87" fillId="0" borderId="57" xfId="0" applyFont="1" applyFill="1" applyBorder="1" applyAlignment="1">
      <alignment horizontal="center" vertical="center"/>
    </xf>
    <xf numFmtId="185" fontId="13" fillId="0" borderId="58" xfId="0" applyNumberFormat="1" applyFont="1" applyFill="1" applyBorder="1" applyAlignment="1">
      <alignment horizontal="center" vertical="center"/>
    </xf>
    <xf numFmtId="185" fontId="13" fillId="0" borderId="56" xfId="0" applyNumberFormat="1" applyFont="1" applyFill="1" applyBorder="1" applyAlignment="1">
      <alignment horizontal="center" vertical="center"/>
    </xf>
    <xf numFmtId="185" fontId="87" fillId="0" borderId="55" xfId="0" applyNumberFormat="1" applyFont="1" applyFill="1" applyBorder="1" applyAlignment="1">
      <alignment horizontal="center" vertical="center"/>
    </xf>
    <xf numFmtId="185" fontId="87" fillId="0" borderId="5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left" vertical="center" wrapText="1"/>
    </xf>
    <xf numFmtId="0" fontId="78" fillId="0" borderId="50" xfId="0" applyFont="1" applyFill="1" applyBorder="1" applyAlignment="1">
      <alignment horizontal="left" vertical="center" wrapText="1"/>
    </xf>
    <xf numFmtId="0" fontId="78" fillId="0" borderId="24" xfId="0" applyFont="1" applyFill="1" applyBorder="1" applyAlignment="1">
      <alignment horizontal="left" vertical="center" wrapText="1"/>
    </xf>
    <xf numFmtId="0" fontId="87" fillId="0" borderId="23" xfId="0" applyFont="1" applyFill="1" applyBorder="1" applyAlignment="1">
      <alignment vertical="center" wrapText="1"/>
    </xf>
    <xf numFmtId="0" fontId="87" fillId="0" borderId="50" xfId="0" applyFont="1" applyFill="1" applyBorder="1" applyAlignment="1">
      <alignment vertical="center" wrapText="1"/>
    </xf>
    <xf numFmtId="0" fontId="87" fillId="0" borderId="25" xfId="0" applyFont="1" applyFill="1" applyBorder="1" applyAlignment="1">
      <alignment vertical="center" wrapText="1"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 vertical="justify" wrapText="1"/>
    </xf>
    <xf numFmtId="0" fontId="83" fillId="0" borderId="0" xfId="0" applyFont="1" applyFill="1" applyAlignment="1">
      <alignment horizontal="left" vertical="justify" wrapText="1"/>
    </xf>
    <xf numFmtId="0" fontId="87" fillId="0" borderId="13" xfId="0" applyFont="1" applyFill="1" applyBorder="1" applyAlignment="1">
      <alignment horizontal="center" vertical="center" textRotation="90"/>
    </xf>
    <xf numFmtId="0" fontId="87" fillId="0" borderId="13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 wrapText="1"/>
    </xf>
    <xf numFmtId="0" fontId="86" fillId="0" borderId="59" xfId="0" applyFont="1" applyFill="1" applyBorder="1" applyAlignment="1">
      <alignment horizontal="center" vertical="center" wrapText="1"/>
    </xf>
    <xf numFmtId="0" fontId="86" fillId="0" borderId="52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60" xfId="0" applyFont="1" applyFill="1" applyBorder="1" applyAlignment="1">
      <alignment horizontal="center" vertical="center" wrapText="1"/>
    </xf>
    <xf numFmtId="0" fontId="86" fillId="0" borderId="43" xfId="0" applyFont="1" applyFill="1" applyBorder="1" applyAlignment="1">
      <alignment horizontal="center" vertical="center" wrapText="1"/>
    </xf>
    <xf numFmtId="0" fontId="86" fillId="0" borderId="61" xfId="0" applyFont="1" applyFill="1" applyBorder="1" applyAlignment="1">
      <alignment horizontal="center" vertical="center" wrapText="1"/>
    </xf>
    <xf numFmtId="0" fontId="86" fillId="0" borderId="42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41" xfId="0" applyFont="1" applyFill="1" applyBorder="1" applyAlignment="1">
      <alignment horizontal="center" vertical="center" wrapText="1"/>
    </xf>
    <xf numFmtId="0" fontId="86" fillId="0" borderId="62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63" xfId="0" applyFont="1" applyFill="1" applyBorder="1" applyAlignment="1">
      <alignment horizontal="center" vertical="center" wrapText="1"/>
    </xf>
    <xf numFmtId="0" fontId="87" fillId="0" borderId="60" xfId="0" applyFont="1" applyFill="1" applyBorder="1" applyAlignment="1">
      <alignment horizontal="center" vertical="center" textRotation="90"/>
    </xf>
    <xf numFmtId="0" fontId="87" fillId="0" borderId="61" xfId="0" applyFont="1" applyFill="1" applyBorder="1" applyAlignment="1">
      <alignment horizontal="center" vertical="center" textRotation="90"/>
    </xf>
    <xf numFmtId="0" fontId="87" fillId="0" borderId="42" xfId="0" applyFont="1" applyFill="1" applyBorder="1" applyAlignment="1">
      <alignment horizontal="center" vertical="center" textRotation="90"/>
    </xf>
    <xf numFmtId="0" fontId="87" fillId="0" borderId="41" xfId="0" applyFont="1" applyFill="1" applyBorder="1" applyAlignment="1">
      <alignment horizontal="center" vertical="center" textRotation="90"/>
    </xf>
    <xf numFmtId="0" fontId="87" fillId="0" borderId="62" xfId="0" applyFont="1" applyFill="1" applyBorder="1" applyAlignment="1">
      <alignment horizontal="center" vertical="center" textRotation="90"/>
    </xf>
    <xf numFmtId="0" fontId="87" fillId="0" borderId="63" xfId="0" applyFont="1" applyFill="1" applyBorder="1" applyAlignment="1">
      <alignment horizontal="center" vertical="center" textRotation="90"/>
    </xf>
    <xf numFmtId="0" fontId="87" fillId="0" borderId="43" xfId="0" applyFont="1" applyFill="1" applyBorder="1" applyAlignment="1">
      <alignment horizontal="center" vertical="center" textRotation="90"/>
    </xf>
    <xf numFmtId="0" fontId="87" fillId="0" borderId="0" xfId="0" applyFont="1" applyFill="1" applyBorder="1" applyAlignment="1">
      <alignment horizontal="center" vertical="center" textRotation="90"/>
    </xf>
    <xf numFmtId="0" fontId="87" fillId="0" borderId="10" xfId="0" applyFont="1" applyFill="1" applyBorder="1" applyAlignment="1">
      <alignment horizontal="center" vertical="center" textRotation="90"/>
    </xf>
    <xf numFmtId="0" fontId="86" fillId="0" borderId="64" xfId="0" applyFont="1" applyFill="1" applyBorder="1" applyAlignment="1">
      <alignment horizontal="center" vertical="center"/>
    </xf>
    <xf numFmtId="0" fontId="86" fillId="0" borderId="65" xfId="0" applyFont="1" applyFill="1" applyBorder="1" applyAlignment="1">
      <alignment horizontal="center" vertical="center"/>
    </xf>
    <xf numFmtId="0" fontId="86" fillId="0" borderId="66" xfId="0" applyFont="1" applyFill="1" applyBorder="1" applyAlignment="1">
      <alignment horizontal="center" vertical="center"/>
    </xf>
    <xf numFmtId="0" fontId="86" fillId="0" borderId="67" xfId="0" applyFont="1" applyFill="1" applyBorder="1" applyAlignment="1">
      <alignment horizontal="center" vertical="center"/>
    </xf>
    <xf numFmtId="0" fontId="86" fillId="0" borderId="43" xfId="0" applyFont="1" applyFill="1" applyBorder="1" applyAlignment="1">
      <alignment horizontal="center" vertical="center"/>
    </xf>
    <xf numFmtId="0" fontId="86" fillId="0" borderId="44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 textRotation="90"/>
    </xf>
    <xf numFmtId="0" fontId="87" fillId="0" borderId="14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86" fillId="0" borderId="40" xfId="0" applyFont="1" applyFill="1" applyBorder="1" applyAlignment="1">
      <alignment horizontal="center" vertical="center" textRotation="90"/>
    </xf>
    <xf numFmtId="0" fontId="86" fillId="0" borderId="39" xfId="0" applyFont="1" applyFill="1" applyBorder="1" applyAlignment="1">
      <alignment horizontal="center" vertical="center" textRotation="90"/>
    </xf>
    <xf numFmtId="0" fontId="86" fillId="0" borderId="26" xfId="0" applyFont="1" applyFill="1" applyBorder="1" applyAlignment="1">
      <alignment horizontal="center" vertical="center" textRotation="90"/>
    </xf>
    <xf numFmtId="0" fontId="86" fillId="0" borderId="27" xfId="0" applyFont="1" applyFill="1" applyBorder="1" applyAlignment="1">
      <alignment horizontal="center" vertical="center" textRotation="90"/>
    </xf>
    <xf numFmtId="0" fontId="86" fillId="0" borderId="34" xfId="0" applyFont="1" applyFill="1" applyBorder="1" applyAlignment="1">
      <alignment horizontal="center" vertical="center" textRotation="90"/>
    </xf>
    <xf numFmtId="0" fontId="86" fillId="0" borderId="36" xfId="0" applyFont="1" applyFill="1" applyBorder="1" applyAlignment="1">
      <alignment horizontal="center" vertical="center" textRotation="90"/>
    </xf>
    <xf numFmtId="0" fontId="86" fillId="0" borderId="67" xfId="0" applyFont="1" applyFill="1" applyBorder="1" applyAlignment="1">
      <alignment horizontal="center" vertical="center" textRotation="90"/>
    </xf>
    <xf numFmtId="0" fontId="86" fillId="0" borderId="43" xfId="0" applyFont="1" applyFill="1" applyBorder="1" applyAlignment="1">
      <alignment horizontal="center" vertical="center" textRotation="90"/>
    </xf>
    <xf numFmtId="0" fontId="86" fillId="0" borderId="44" xfId="0" applyFont="1" applyFill="1" applyBorder="1" applyAlignment="1">
      <alignment horizontal="center" vertical="center" textRotation="90"/>
    </xf>
    <xf numFmtId="0" fontId="86" fillId="0" borderId="31" xfId="0" applyFont="1" applyFill="1" applyBorder="1" applyAlignment="1">
      <alignment horizontal="center" vertical="center" textRotation="90"/>
    </xf>
    <xf numFmtId="0" fontId="86" fillId="0" borderId="0" xfId="0" applyFont="1" applyFill="1" applyBorder="1" applyAlignment="1">
      <alignment horizontal="center" vertical="center" textRotation="90"/>
    </xf>
    <xf numFmtId="0" fontId="86" fillId="0" borderId="32" xfId="0" applyFont="1" applyFill="1" applyBorder="1" applyAlignment="1">
      <alignment horizontal="center" vertical="center" textRotation="90"/>
    </xf>
    <xf numFmtId="0" fontId="86" fillId="0" borderId="53" xfId="0" applyFont="1" applyFill="1" applyBorder="1" applyAlignment="1">
      <alignment horizontal="center" vertical="center" textRotation="90"/>
    </xf>
    <xf numFmtId="0" fontId="86" fillId="0" borderId="10" xfId="0" applyFont="1" applyFill="1" applyBorder="1" applyAlignment="1">
      <alignment horizontal="center" vertical="center" textRotation="90"/>
    </xf>
    <xf numFmtId="0" fontId="86" fillId="0" borderId="54" xfId="0" applyFont="1" applyFill="1" applyBorder="1" applyAlignment="1">
      <alignment horizontal="center" vertical="center" textRotation="90"/>
    </xf>
    <xf numFmtId="0" fontId="87" fillId="0" borderId="31" xfId="0" applyFont="1" applyFill="1" applyBorder="1" applyAlignment="1">
      <alignment horizontal="center" vertical="center" textRotation="90"/>
    </xf>
    <xf numFmtId="0" fontId="87" fillId="0" borderId="53" xfId="0" applyFont="1" applyFill="1" applyBorder="1" applyAlignment="1">
      <alignment horizontal="center" vertical="center" textRotation="90"/>
    </xf>
    <xf numFmtId="0" fontId="87" fillId="0" borderId="32" xfId="0" applyFont="1" applyFill="1" applyBorder="1" applyAlignment="1">
      <alignment horizontal="center" vertical="center" textRotation="90"/>
    </xf>
    <xf numFmtId="0" fontId="87" fillId="0" borderId="54" xfId="0" applyFont="1" applyFill="1" applyBorder="1" applyAlignment="1">
      <alignment horizontal="center" vertical="center" textRotation="90"/>
    </xf>
    <xf numFmtId="0" fontId="87" fillId="0" borderId="64" xfId="0" applyFont="1" applyFill="1" applyBorder="1" applyAlignment="1">
      <alignment horizontal="center" vertical="center"/>
    </xf>
    <xf numFmtId="0" fontId="87" fillId="0" borderId="65" xfId="0" applyFont="1" applyFill="1" applyBorder="1" applyAlignment="1">
      <alignment horizontal="center" vertical="center"/>
    </xf>
    <xf numFmtId="0" fontId="87" fillId="0" borderId="66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87" fillId="0" borderId="46" xfId="0" applyFont="1" applyFill="1" applyBorder="1" applyAlignment="1">
      <alignment horizontal="center" vertical="center" textRotation="90"/>
    </xf>
    <xf numFmtId="0" fontId="78" fillId="0" borderId="68" xfId="0" applyFont="1" applyFill="1" applyBorder="1" applyAlignment="1">
      <alignment horizontal="left" vertical="center" wrapText="1"/>
    </xf>
    <xf numFmtId="0" fontId="78" fillId="0" borderId="65" xfId="0" applyFont="1" applyFill="1" applyBorder="1" applyAlignment="1">
      <alignment horizontal="left" vertical="center"/>
    </xf>
    <xf numFmtId="0" fontId="78" fillId="0" borderId="69" xfId="0" applyFont="1" applyFill="1" applyBorder="1" applyAlignment="1">
      <alignment horizontal="left" vertical="center"/>
    </xf>
    <xf numFmtId="0" fontId="87" fillId="0" borderId="68" xfId="0" applyFont="1" applyFill="1" applyBorder="1" applyAlignment="1">
      <alignment horizontal="center" vertical="center"/>
    </xf>
    <xf numFmtId="0" fontId="87" fillId="0" borderId="69" xfId="0" applyFont="1" applyFill="1" applyBorder="1" applyAlignment="1">
      <alignment horizontal="center" vertical="center"/>
    </xf>
    <xf numFmtId="0" fontId="86" fillId="0" borderId="69" xfId="0" applyFont="1" applyFill="1" applyBorder="1" applyAlignment="1">
      <alignment horizontal="center" vertical="center"/>
    </xf>
    <xf numFmtId="0" fontId="86" fillId="0" borderId="68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0" fontId="78" fillId="0" borderId="70" xfId="0" applyFont="1" applyFill="1" applyBorder="1" applyAlignment="1">
      <alignment horizontal="left" vertical="center" wrapText="1"/>
    </xf>
    <xf numFmtId="0" fontId="78" fillId="0" borderId="71" xfId="0" applyFont="1" applyFill="1" applyBorder="1" applyAlignment="1">
      <alignment horizontal="left" vertical="center" wrapText="1"/>
    </xf>
    <xf numFmtId="0" fontId="78" fillId="0" borderId="72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horizontal="center" vertical="center"/>
    </xf>
    <xf numFmtId="0" fontId="88" fillId="0" borderId="50" xfId="0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center" vertical="center"/>
    </xf>
    <xf numFmtId="0" fontId="89" fillId="0" borderId="24" xfId="0" applyFont="1" applyFill="1" applyBorder="1" applyAlignment="1">
      <alignment horizontal="center" vertical="center"/>
    </xf>
    <xf numFmtId="0" fontId="88" fillId="0" borderId="45" xfId="0" applyFont="1" applyFill="1" applyBorder="1" applyAlignment="1">
      <alignment horizontal="center" vertical="center"/>
    </xf>
    <xf numFmtId="0" fontId="88" fillId="0" borderId="48" xfId="0" applyFont="1" applyFill="1" applyBorder="1" applyAlignment="1">
      <alignment horizontal="center" vertical="center"/>
    </xf>
    <xf numFmtId="0" fontId="87" fillId="0" borderId="37" xfId="0" applyFont="1" applyFill="1" applyBorder="1" applyAlignment="1">
      <alignment horizontal="left" vertical="center" wrapText="1"/>
    </xf>
    <xf numFmtId="0" fontId="87" fillId="0" borderId="71" xfId="0" applyFont="1" applyFill="1" applyBorder="1" applyAlignment="1">
      <alignment horizontal="left" vertical="center" wrapText="1"/>
    </xf>
    <xf numFmtId="0" fontId="87" fillId="0" borderId="73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87" fillId="0" borderId="47" xfId="0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185" fontId="87" fillId="0" borderId="57" xfId="0" applyNumberFormat="1" applyFont="1" applyFill="1" applyBorder="1" applyAlignment="1">
      <alignment horizontal="center" vertical="center"/>
    </xf>
    <xf numFmtId="185" fontId="87" fillId="0" borderId="58" xfId="0" applyNumberFormat="1" applyFont="1" applyFill="1" applyBorder="1" applyAlignment="1">
      <alignment horizontal="center"/>
    </xf>
    <xf numFmtId="185" fontId="87" fillId="0" borderId="74" xfId="0" applyNumberFormat="1" applyFont="1" applyFill="1" applyBorder="1" applyAlignment="1">
      <alignment horizontal="center"/>
    </xf>
    <xf numFmtId="0" fontId="87" fillId="0" borderId="58" xfId="0" applyFont="1" applyFill="1" applyBorder="1" applyAlignment="1">
      <alignment horizontal="left" vertical="center" wrapText="1"/>
    </xf>
    <xf numFmtId="0" fontId="87" fillId="0" borderId="57" xfId="0" applyFont="1" applyFill="1" applyBorder="1" applyAlignment="1">
      <alignment horizontal="left" vertical="center" wrapText="1"/>
    </xf>
    <xf numFmtId="0" fontId="87" fillId="0" borderId="7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70" fillId="0" borderId="45" xfId="0" applyFont="1" applyFill="1" applyBorder="1" applyAlignment="1">
      <alignment horizontal="center" vertical="center"/>
    </xf>
    <xf numFmtId="0" fontId="70" fillId="0" borderId="49" xfId="0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left" vertical="center" wrapText="1"/>
    </xf>
    <xf numFmtId="0" fontId="70" fillId="0" borderId="22" xfId="0" applyFont="1" applyFill="1" applyBorder="1" applyAlignment="1">
      <alignment horizontal="left" vertical="center" wrapText="1"/>
    </xf>
    <xf numFmtId="0" fontId="70" fillId="0" borderId="25" xfId="0" applyFont="1" applyFill="1" applyBorder="1" applyAlignment="1">
      <alignment horizontal="left" vertical="center" wrapText="1"/>
    </xf>
    <xf numFmtId="185" fontId="13" fillId="0" borderId="55" xfId="0" applyNumberFormat="1" applyFont="1" applyFill="1" applyBorder="1" applyAlignment="1">
      <alignment horizontal="center" vertical="center"/>
    </xf>
    <xf numFmtId="185" fontId="13" fillId="0" borderId="74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87" fillId="0" borderId="33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 wrapText="1"/>
    </xf>
    <xf numFmtId="0" fontId="87" fillId="0" borderId="51" xfId="0" applyFont="1" applyFill="1" applyBorder="1" applyAlignment="1">
      <alignment horizontal="left" vertical="center" wrapText="1"/>
    </xf>
    <xf numFmtId="0" fontId="87" fillId="0" borderId="45" xfId="0" applyFont="1" applyFill="1" applyBorder="1" applyAlignment="1">
      <alignment horizontal="left" vertical="center" wrapText="1"/>
    </xf>
    <xf numFmtId="0" fontId="87" fillId="0" borderId="49" xfId="0" applyFont="1" applyFill="1" applyBorder="1" applyAlignment="1">
      <alignment horizontal="left" vertical="center" wrapText="1"/>
    </xf>
    <xf numFmtId="0" fontId="87" fillId="0" borderId="48" xfId="0" applyFont="1" applyFill="1" applyBorder="1" applyAlignment="1">
      <alignment horizontal="left" vertical="center" wrapText="1"/>
    </xf>
    <xf numFmtId="0" fontId="86" fillId="0" borderId="12" xfId="0" applyFont="1" applyFill="1" applyBorder="1" applyAlignment="1">
      <alignment horizontal="center" vertical="center"/>
    </xf>
    <xf numFmtId="0" fontId="86" fillId="0" borderId="25" xfId="0" applyFont="1" applyFill="1" applyBorder="1" applyAlignment="1">
      <alignment horizontal="center" vertical="center"/>
    </xf>
    <xf numFmtId="0" fontId="86" fillId="0" borderId="24" xfId="0" applyFont="1" applyFill="1" applyBorder="1" applyAlignment="1">
      <alignment horizontal="center" vertical="center"/>
    </xf>
    <xf numFmtId="0" fontId="86" fillId="0" borderId="5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4" fillId="0" borderId="64" xfId="0" applyFont="1" applyFill="1" applyBorder="1" applyAlignment="1">
      <alignment vertical="center" wrapText="1"/>
    </xf>
    <xf numFmtId="0" fontId="14" fillId="0" borderId="65" xfId="0" applyFont="1" applyFill="1" applyBorder="1" applyAlignment="1">
      <alignment vertical="center" wrapText="1"/>
    </xf>
    <xf numFmtId="0" fontId="14" fillId="0" borderId="66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87" fillId="0" borderId="37" xfId="0" applyFont="1" applyFill="1" applyBorder="1" applyAlignment="1">
      <alignment vertical="center" wrapText="1"/>
    </xf>
    <xf numFmtId="0" fontId="87" fillId="0" borderId="71" xfId="0" applyFont="1" applyFill="1" applyBorder="1" applyAlignment="1">
      <alignment vertical="center" wrapText="1"/>
    </xf>
    <xf numFmtId="0" fontId="87" fillId="0" borderId="7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78" fillId="0" borderId="68" xfId="0" applyFont="1" applyFill="1" applyBorder="1" applyAlignment="1">
      <alignment horizontal="center" vertical="center" wrapText="1"/>
    </xf>
    <xf numFmtId="0" fontId="78" fillId="0" borderId="65" xfId="0" applyFont="1" applyFill="1" applyBorder="1" applyAlignment="1">
      <alignment horizontal="center" vertical="center" wrapText="1"/>
    </xf>
    <xf numFmtId="0" fontId="78" fillId="0" borderId="69" xfId="0" applyFont="1" applyFill="1" applyBorder="1" applyAlignment="1">
      <alignment horizontal="center" vertical="center" wrapText="1"/>
    </xf>
    <xf numFmtId="185" fontId="86" fillId="0" borderId="64" xfId="0" applyNumberFormat="1" applyFont="1" applyFill="1" applyBorder="1" applyAlignment="1">
      <alignment horizontal="center" vertical="center"/>
    </xf>
    <xf numFmtId="185" fontId="86" fillId="0" borderId="69" xfId="0" applyNumberFormat="1" applyFont="1" applyFill="1" applyBorder="1" applyAlignment="1">
      <alignment horizontal="center" vertical="center"/>
    </xf>
    <xf numFmtId="185" fontId="86" fillId="0" borderId="68" xfId="0" applyNumberFormat="1" applyFont="1" applyFill="1" applyBorder="1" applyAlignment="1">
      <alignment horizontal="center" vertical="center"/>
    </xf>
    <xf numFmtId="185" fontId="86" fillId="0" borderId="66" xfId="0" applyNumberFormat="1" applyFont="1" applyFill="1" applyBorder="1" applyAlignment="1">
      <alignment horizontal="center" vertical="center"/>
    </xf>
    <xf numFmtId="185" fontId="86" fillId="0" borderId="65" xfId="0" applyNumberFormat="1" applyFont="1" applyFill="1" applyBorder="1" applyAlignment="1">
      <alignment horizontal="center" vertical="center"/>
    </xf>
    <xf numFmtId="185" fontId="87" fillId="0" borderId="68" xfId="0" applyNumberFormat="1" applyFont="1" applyFill="1" applyBorder="1" applyAlignment="1">
      <alignment horizontal="center" vertical="center"/>
    </xf>
    <xf numFmtId="185" fontId="87" fillId="0" borderId="65" xfId="0" applyNumberFormat="1" applyFont="1" applyFill="1" applyBorder="1" applyAlignment="1">
      <alignment horizontal="center" vertical="center"/>
    </xf>
    <xf numFmtId="185" fontId="87" fillId="0" borderId="14" xfId="0" applyNumberFormat="1" applyFont="1" applyFill="1" applyBorder="1" applyAlignment="1">
      <alignment horizontal="center"/>
    </xf>
    <xf numFmtId="185" fontId="87" fillId="0" borderId="16" xfId="0" applyNumberFormat="1" applyFont="1" applyFill="1" applyBorder="1" applyAlignment="1">
      <alignment horizontal="center"/>
    </xf>
    <xf numFmtId="0" fontId="87" fillId="0" borderId="64" xfId="0" applyFont="1" applyFill="1" applyBorder="1" applyAlignment="1">
      <alignment horizontal="left" vertical="center" wrapText="1"/>
    </xf>
    <xf numFmtId="0" fontId="87" fillId="0" borderId="65" xfId="0" applyFont="1" applyFill="1" applyBorder="1" applyAlignment="1">
      <alignment horizontal="left" vertical="center" wrapText="1"/>
    </xf>
    <xf numFmtId="0" fontId="87" fillId="0" borderId="66" xfId="0" applyFont="1" applyFill="1" applyBorder="1" applyAlignment="1">
      <alignment horizontal="left" vertical="center" wrapText="1"/>
    </xf>
    <xf numFmtId="185" fontId="13" fillId="0" borderId="23" xfId="0" applyNumberFormat="1" applyFont="1" applyFill="1" applyBorder="1" applyAlignment="1">
      <alignment horizontal="center" vertical="center"/>
    </xf>
    <xf numFmtId="185" fontId="13" fillId="0" borderId="24" xfId="0" applyNumberFormat="1" applyFont="1" applyFill="1" applyBorder="1" applyAlignment="1">
      <alignment horizontal="center" vertical="center"/>
    </xf>
    <xf numFmtId="185" fontId="13" fillId="0" borderId="12" xfId="0" applyNumberFormat="1" applyFont="1" applyFill="1" applyBorder="1" applyAlignment="1">
      <alignment horizontal="center" vertical="center"/>
    </xf>
    <xf numFmtId="185" fontId="13" fillId="0" borderId="25" xfId="0" applyNumberFormat="1" applyFont="1" applyFill="1" applyBorder="1" applyAlignment="1">
      <alignment horizontal="center" vertical="center"/>
    </xf>
    <xf numFmtId="185" fontId="87" fillId="0" borderId="50" xfId="0" applyNumberFormat="1" applyFont="1" applyFill="1" applyBorder="1" applyAlignment="1">
      <alignment horizontal="center" vertical="center"/>
    </xf>
    <xf numFmtId="185" fontId="87" fillId="0" borderId="24" xfId="0" applyNumberFormat="1" applyFont="1" applyFill="1" applyBorder="1" applyAlignment="1">
      <alignment horizontal="center" vertical="center"/>
    </xf>
    <xf numFmtId="185" fontId="87" fillId="0" borderId="12" xfId="0" applyNumberFormat="1" applyFont="1" applyFill="1" applyBorder="1" applyAlignment="1">
      <alignment horizontal="center" vertical="center"/>
    </xf>
    <xf numFmtId="185" fontId="87" fillId="0" borderId="45" xfId="0" applyNumberFormat="1" applyFont="1" applyFill="1" applyBorder="1" applyAlignment="1">
      <alignment horizontal="center"/>
    </xf>
    <xf numFmtId="185" fontId="87" fillId="0" borderId="48" xfId="0" applyNumberFormat="1" applyFont="1" applyFill="1" applyBorder="1" applyAlignment="1">
      <alignment horizontal="center"/>
    </xf>
    <xf numFmtId="0" fontId="70" fillId="0" borderId="75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70" fillId="0" borderId="76" xfId="0" applyFont="1" applyFill="1" applyBorder="1" applyAlignment="1">
      <alignment horizontal="left" vertical="center" wrapText="1"/>
    </xf>
    <xf numFmtId="0" fontId="87" fillId="0" borderId="75" xfId="0" applyFont="1" applyFill="1" applyBorder="1" applyAlignment="1">
      <alignment horizontal="center" vertical="center"/>
    </xf>
    <xf numFmtId="0" fontId="87" fillId="0" borderId="76" xfId="0" applyFont="1" applyFill="1" applyBorder="1" applyAlignment="1">
      <alignment horizontal="center" vertical="center"/>
    </xf>
    <xf numFmtId="16" fontId="87" fillId="0" borderId="75" xfId="0" applyNumberFormat="1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/>
    </xf>
    <xf numFmtId="185" fontId="13" fillId="0" borderId="33" xfId="0" applyNumberFormat="1" applyFont="1" applyFill="1" applyBorder="1" applyAlignment="1">
      <alignment horizontal="center" vertical="center"/>
    </xf>
    <xf numFmtId="185" fontId="13" fillId="0" borderId="76" xfId="0" applyNumberFormat="1" applyFont="1" applyFill="1" applyBorder="1" applyAlignment="1">
      <alignment horizontal="center" vertical="center"/>
    </xf>
    <xf numFmtId="185" fontId="13" fillId="0" borderId="75" xfId="0" applyNumberFormat="1" applyFont="1" applyFill="1" applyBorder="1" applyAlignment="1">
      <alignment horizontal="center" vertical="center"/>
    </xf>
    <xf numFmtId="185" fontId="13" fillId="0" borderId="51" xfId="0" applyNumberFormat="1" applyFont="1" applyFill="1" applyBorder="1" applyAlignment="1">
      <alignment horizontal="center" vertical="center"/>
    </xf>
    <xf numFmtId="185" fontId="87" fillId="0" borderId="11" xfId="0" applyNumberFormat="1" applyFont="1" applyFill="1" applyBorder="1" applyAlignment="1">
      <alignment horizontal="center" vertical="center"/>
    </xf>
    <xf numFmtId="185" fontId="87" fillId="0" borderId="76" xfId="0" applyNumberFormat="1" applyFont="1" applyFill="1" applyBorder="1" applyAlignment="1">
      <alignment horizontal="center" vertical="center"/>
    </xf>
    <xf numFmtId="185" fontId="87" fillId="0" borderId="75" xfId="0" applyNumberFormat="1" applyFont="1" applyFill="1" applyBorder="1" applyAlignment="1">
      <alignment horizontal="center" vertical="center"/>
    </xf>
    <xf numFmtId="185" fontId="87" fillId="0" borderId="33" xfId="0" applyNumberFormat="1" applyFont="1" applyFill="1" applyBorder="1" applyAlignment="1">
      <alignment horizontal="center"/>
    </xf>
    <xf numFmtId="185" fontId="87" fillId="0" borderId="51" xfId="0" applyNumberFormat="1" applyFont="1" applyFill="1" applyBorder="1" applyAlignment="1">
      <alignment horizontal="center"/>
    </xf>
    <xf numFmtId="0" fontId="70" fillId="0" borderId="70" xfId="0" applyFont="1" applyFill="1" applyBorder="1" applyAlignment="1">
      <alignment horizontal="left" vertical="center" wrapText="1"/>
    </xf>
    <xf numFmtId="0" fontId="70" fillId="0" borderId="71" xfId="0" applyFont="1" applyFill="1" applyBorder="1" applyAlignment="1">
      <alignment horizontal="left" vertical="center" wrapText="1"/>
    </xf>
    <xf numFmtId="0" fontId="70" fillId="0" borderId="72" xfId="0" applyFont="1" applyFill="1" applyBorder="1" applyAlignment="1">
      <alignment horizontal="left" vertical="center" wrapText="1"/>
    </xf>
    <xf numFmtId="0" fontId="87" fillId="0" borderId="70" xfId="0" applyFont="1" applyFill="1" applyBorder="1" applyAlignment="1">
      <alignment horizontal="center" vertical="center"/>
    </xf>
    <xf numFmtId="0" fontId="87" fillId="0" borderId="72" xfId="0" applyFont="1" applyFill="1" applyBorder="1" applyAlignment="1">
      <alignment horizontal="center" vertical="center"/>
    </xf>
    <xf numFmtId="16" fontId="87" fillId="0" borderId="70" xfId="0" applyNumberFormat="1" applyFont="1" applyFill="1" applyBorder="1" applyAlignment="1">
      <alignment horizontal="center" vertical="center" wrapText="1"/>
    </xf>
    <xf numFmtId="0" fontId="87" fillId="0" borderId="71" xfId="0" applyFont="1" applyFill="1" applyBorder="1" applyAlignment="1">
      <alignment horizontal="center" vertical="center"/>
    </xf>
    <xf numFmtId="185" fontId="13" fillId="0" borderId="37" xfId="0" applyNumberFormat="1" applyFont="1" applyFill="1" applyBorder="1" applyAlignment="1">
      <alignment horizontal="center" vertical="center"/>
    </xf>
    <xf numFmtId="185" fontId="13" fillId="0" borderId="72" xfId="0" applyNumberFormat="1" applyFont="1" applyFill="1" applyBorder="1" applyAlignment="1">
      <alignment horizontal="center" vertical="center"/>
    </xf>
    <xf numFmtId="185" fontId="13" fillId="0" borderId="70" xfId="0" applyNumberFormat="1" applyFont="1" applyFill="1" applyBorder="1" applyAlignment="1">
      <alignment horizontal="center" vertical="center"/>
    </xf>
    <xf numFmtId="185" fontId="13" fillId="0" borderId="73" xfId="0" applyNumberFormat="1" applyFont="1" applyFill="1" applyBorder="1" applyAlignment="1">
      <alignment horizontal="center" vertical="center"/>
    </xf>
    <xf numFmtId="185" fontId="87" fillId="0" borderId="71" xfId="0" applyNumberFormat="1" applyFont="1" applyFill="1" applyBorder="1" applyAlignment="1">
      <alignment horizontal="center" vertical="center"/>
    </xf>
    <xf numFmtId="185" fontId="87" fillId="0" borderId="72" xfId="0" applyNumberFormat="1" applyFont="1" applyFill="1" applyBorder="1" applyAlignment="1">
      <alignment horizontal="center" vertical="center"/>
    </xf>
    <xf numFmtId="185" fontId="87" fillId="0" borderId="70" xfId="0" applyNumberFormat="1" applyFont="1" applyFill="1" applyBorder="1" applyAlignment="1">
      <alignment horizontal="center" vertical="center"/>
    </xf>
    <xf numFmtId="185" fontId="87" fillId="0" borderId="23" xfId="0" applyNumberFormat="1" applyFont="1" applyFill="1" applyBorder="1" applyAlignment="1">
      <alignment horizontal="center"/>
    </xf>
    <xf numFmtId="185" fontId="87" fillId="0" borderId="25" xfId="0" applyNumberFormat="1" applyFont="1" applyFill="1" applyBorder="1" applyAlignment="1">
      <alignment horizontal="center"/>
    </xf>
    <xf numFmtId="0" fontId="87" fillId="0" borderId="14" xfId="0" applyFont="1" applyFill="1" applyBorder="1" applyAlignment="1">
      <alignment horizontal="left" vertical="center"/>
    </xf>
    <xf numFmtId="0" fontId="87" fillId="0" borderId="15" xfId="0" applyFont="1" applyFill="1" applyBorder="1" applyAlignment="1">
      <alignment horizontal="left" vertical="center"/>
    </xf>
    <xf numFmtId="0" fontId="87" fillId="0" borderId="68" xfId="0" applyFont="1" applyFill="1" applyBorder="1" applyAlignment="1">
      <alignment horizontal="left" vertical="center"/>
    </xf>
    <xf numFmtId="0" fontId="86" fillId="0" borderId="15" xfId="0" applyFont="1" applyFill="1" applyBorder="1" applyAlignment="1">
      <alignment horizontal="center" vertical="center"/>
    </xf>
    <xf numFmtId="180" fontId="86" fillId="0" borderId="67" xfId="0" applyNumberFormat="1" applyFont="1" applyFill="1" applyBorder="1" applyAlignment="1">
      <alignment horizontal="center" vertical="center"/>
    </xf>
    <xf numFmtId="180" fontId="87" fillId="0" borderId="64" xfId="0" applyNumberFormat="1" applyFont="1" applyFill="1" applyBorder="1" applyAlignment="1">
      <alignment horizontal="center" vertical="center"/>
    </xf>
    <xf numFmtId="180" fontId="86" fillId="0" borderId="31" xfId="0" applyNumberFormat="1" applyFont="1" applyFill="1" applyBorder="1" applyAlignment="1">
      <alignment horizontal="center" vertical="center"/>
    </xf>
    <xf numFmtId="0" fontId="86" fillId="0" borderId="32" xfId="0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left" vertical="center"/>
    </xf>
    <xf numFmtId="0" fontId="87" fillId="0" borderId="45" xfId="0" applyFont="1" applyFill="1" applyBorder="1" applyAlignment="1">
      <alignment horizontal="center" vertical="center"/>
    </xf>
    <xf numFmtId="0" fontId="87" fillId="0" borderId="46" xfId="0" applyFont="1" applyFill="1" applyBorder="1" applyAlignment="1">
      <alignment horizontal="center" vertical="center"/>
    </xf>
    <xf numFmtId="0" fontId="87" fillId="0" borderId="48" xfId="0" applyFont="1" applyFill="1" applyBorder="1" applyAlignment="1">
      <alignment horizontal="center" vertical="center"/>
    </xf>
    <xf numFmtId="0" fontId="87" fillId="0" borderId="37" xfId="0" applyFont="1" applyFill="1" applyBorder="1" applyAlignment="1">
      <alignment horizontal="center" vertical="center"/>
    </xf>
    <xf numFmtId="0" fontId="87" fillId="0" borderId="73" xfId="0" applyFont="1" applyFill="1" applyBorder="1" applyAlignment="1">
      <alignment horizontal="center" vertical="center"/>
    </xf>
    <xf numFmtId="0" fontId="87" fillId="0" borderId="58" xfId="0" applyFont="1" applyFill="1" applyBorder="1" applyAlignment="1">
      <alignment horizontal="center" vertical="center"/>
    </xf>
    <xf numFmtId="0" fontId="87" fillId="0" borderId="7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87" fillId="0" borderId="53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76" xfId="0" applyFont="1" applyFill="1" applyBorder="1" applyAlignment="1">
      <alignment horizontal="left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90" fillId="0" borderId="64" xfId="0" applyFont="1" applyFill="1" applyBorder="1" applyAlignment="1">
      <alignment horizontal="center" vertical="center" wrapText="1"/>
    </xf>
    <xf numFmtId="0" fontId="90" fillId="0" borderId="65" xfId="0" applyFont="1" applyFill="1" applyBorder="1" applyAlignment="1">
      <alignment horizontal="center" vertical="center" wrapText="1"/>
    </xf>
    <xf numFmtId="0" fontId="90" fillId="0" borderId="69" xfId="0" applyFont="1" applyFill="1" applyBorder="1" applyAlignment="1">
      <alignment horizontal="center" vertical="center" wrapText="1"/>
    </xf>
    <xf numFmtId="0" fontId="78" fillId="0" borderId="68" xfId="0" applyFont="1" applyFill="1" applyBorder="1" applyAlignment="1">
      <alignment horizontal="center" vertical="center"/>
    </xf>
    <xf numFmtId="0" fontId="78" fillId="0" borderId="65" xfId="0" applyFont="1" applyFill="1" applyBorder="1" applyAlignment="1">
      <alignment horizontal="center" vertical="center"/>
    </xf>
    <xf numFmtId="0" fontId="91" fillId="0" borderId="64" xfId="0" applyFont="1" applyFill="1" applyBorder="1" applyAlignment="1">
      <alignment horizontal="center" vertical="center" wrapText="1"/>
    </xf>
    <xf numFmtId="0" fontId="91" fillId="0" borderId="65" xfId="0" applyFont="1" applyFill="1" applyBorder="1" applyAlignment="1">
      <alignment horizontal="center" vertical="center" wrapText="1"/>
    </xf>
    <xf numFmtId="0" fontId="91" fillId="0" borderId="66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/>
    </xf>
    <xf numFmtId="0" fontId="70" fillId="0" borderId="71" xfId="0" applyFont="1" applyFill="1" applyBorder="1" applyAlignment="1">
      <alignment horizontal="center" vertical="center"/>
    </xf>
    <xf numFmtId="0" fontId="70" fillId="0" borderId="72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left" vertical="center" wrapText="1"/>
    </xf>
    <xf numFmtId="0" fontId="70" fillId="0" borderId="39" xfId="0" applyFont="1" applyFill="1" applyBorder="1" applyAlignment="1">
      <alignment horizontal="left" vertical="center" wrapText="1"/>
    </xf>
    <xf numFmtId="49" fontId="70" fillId="0" borderId="37" xfId="0" applyNumberFormat="1" applyFont="1" applyFill="1" applyBorder="1" applyAlignment="1">
      <alignment horizontal="left" vertical="center" wrapText="1"/>
    </xf>
    <xf numFmtId="49" fontId="70" fillId="0" borderId="71" xfId="0" applyNumberFormat="1" applyFont="1" applyFill="1" applyBorder="1" applyAlignment="1">
      <alignment horizontal="left" vertical="center" wrapText="1"/>
    </xf>
    <xf numFmtId="49" fontId="70" fillId="0" borderId="73" xfId="0" applyNumberFormat="1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49" fontId="70" fillId="0" borderId="21" xfId="0" applyNumberFormat="1" applyFont="1" applyFill="1" applyBorder="1" applyAlignment="1">
      <alignment horizontal="left" vertical="center" wrapText="1"/>
    </xf>
    <xf numFmtId="49" fontId="70" fillId="0" borderId="47" xfId="0" applyNumberFormat="1" applyFont="1" applyFill="1" applyBorder="1" applyAlignment="1">
      <alignment horizontal="left" vertical="center" wrapText="1"/>
    </xf>
    <xf numFmtId="0" fontId="70" fillId="0" borderId="47" xfId="0" applyFont="1" applyFill="1" applyBorder="1" applyAlignment="1">
      <alignment horizontal="left" vertical="center" wrapText="1"/>
    </xf>
    <xf numFmtId="0" fontId="70" fillId="0" borderId="49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top" wrapText="1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27"/>
  <sheetViews>
    <sheetView showZeros="0" tabSelected="1" zoomScale="51" zoomScaleNormal="51" zoomScalePageLayoutView="0" workbookViewId="0" topLeftCell="A157">
      <selection activeCell="E168" sqref="E167:BE168"/>
    </sheetView>
  </sheetViews>
  <sheetFormatPr defaultColWidth="4.625" defaultRowHeight="12.75"/>
  <cols>
    <col min="1" max="1" width="13.00390625" style="1" customWidth="1"/>
    <col min="2" max="14" width="6.50390625" style="1" customWidth="1"/>
    <col min="15" max="15" width="7.50390625" style="1" customWidth="1"/>
    <col min="16" max="17" width="6.50390625" style="1" customWidth="1"/>
    <col min="18" max="19" width="6.50390625" style="4" customWidth="1"/>
    <col min="20" max="31" width="6.50390625" style="1" customWidth="1"/>
    <col min="32" max="32" width="10.50390625" style="1" customWidth="1"/>
    <col min="33" max="33" width="10.125" style="1" customWidth="1"/>
    <col min="34" max="34" width="6.875" style="1" customWidth="1"/>
    <col min="35" max="35" width="10.50390625" style="1" customWidth="1"/>
    <col min="36" max="36" width="9.125" style="1" customWidth="1"/>
    <col min="37" max="37" width="6.625" style="1" customWidth="1"/>
    <col min="38" max="38" width="12.125" style="1" bestFit="1" customWidth="1"/>
    <col min="39" max="39" width="8.125" style="1" customWidth="1"/>
    <col min="40" max="40" width="6.125" style="1" customWidth="1"/>
    <col min="41" max="41" width="10.50390625" style="1" customWidth="1"/>
    <col min="42" max="42" width="8.375" style="1" customWidth="1"/>
    <col min="43" max="43" width="6.875" style="1" customWidth="1"/>
    <col min="44" max="44" width="10.50390625" style="1" customWidth="1"/>
    <col min="45" max="45" width="8.375" style="1" customWidth="1"/>
    <col min="46" max="46" width="6.125" style="1" customWidth="1"/>
    <col min="47" max="47" width="10.875" style="1" customWidth="1"/>
    <col min="48" max="48" width="8.375" style="1" customWidth="1"/>
    <col min="49" max="49" width="6.625" style="1" customWidth="1"/>
    <col min="50" max="51" width="10.50390625" style="1" customWidth="1"/>
    <col min="52" max="52" width="6.50390625" style="1" customWidth="1"/>
    <col min="53" max="53" width="9.125" style="1" customWidth="1"/>
    <col min="54" max="54" width="8.50390625" style="1" customWidth="1"/>
    <col min="55" max="55" width="7.50390625" style="1" customWidth="1"/>
    <col min="56" max="56" width="4.875" style="1" customWidth="1"/>
    <col min="57" max="57" width="6.875" style="1" customWidth="1"/>
    <col min="58" max="58" width="6.375" style="6" customWidth="1"/>
    <col min="59" max="59" width="4.875" style="6" customWidth="1"/>
    <col min="60" max="60" width="6.375" style="6" customWidth="1"/>
    <col min="61" max="61" width="20.50390625" style="6" customWidth="1"/>
    <col min="62" max="16384" width="4.625" style="1" customWidth="1"/>
  </cols>
  <sheetData>
    <row r="1" spans="1:61" ht="35.25">
      <c r="A1" s="308" t="s">
        <v>318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</row>
    <row r="2" spans="1:61" ht="35.25">
      <c r="A2" s="55"/>
      <c r="B2" s="56" t="s">
        <v>93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5"/>
      <c r="N2" s="55"/>
      <c r="O2" s="55"/>
      <c r="P2" s="55"/>
      <c r="Q2" s="55"/>
      <c r="R2" s="57"/>
      <c r="S2" s="57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" t="s">
        <v>137</v>
      </c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6"/>
      <c r="AQ2" s="55"/>
      <c r="AR2" s="55"/>
      <c r="AS2" s="55"/>
      <c r="AT2" s="55"/>
      <c r="AU2" s="55"/>
      <c r="AV2" s="55"/>
      <c r="AW2" s="55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</row>
    <row r="3" spans="1:61" ht="35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5"/>
      <c r="N3" s="55"/>
      <c r="O3" s="55"/>
      <c r="P3" s="55"/>
      <c r="Q3" s="55"/>
      <c r="R3" s="57"/>
      <c r="S3" s="57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180" t="s">
        <v>366</v>
      </c>
      <c r="AW3" s="55"/>
      <c r="AX3" s="55"/>
      <c r="AY3" s="55"/>
      <c r="AZ3" s="55"/>
      <c r="BA3" s="55"/>
      <c r="BB3" s="55"/>
      <c r="BC3" s="55"/>
      <c r="BD3" s="55"/>
      <c r="BE3" s="55"/>
      <c r="BF3" s="59"/>
      <c r="BG3" s="59"/>
      <c r="BH3" s="59"/>
      <c r="BI3" s="59"/>
    </row>
    <row r="4" spans="1:61" ht="35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5"/>
      <c r="N4" s="55"/>
      <c r="O4" s="55"/>
      <c r="P4" s="55"/>
      <c r="Q4" s="55"/>
      <c r="R4" s="57"/>
      <c r="S4" s="57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9"/>
      <c r="BG4" s="59"/>
      <c r="BH4" s="59"/>
      <c r="BI4" s="59"/>
    </row>
    <row r="5" spans="1:61" ht="35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5"/>
      <c r="N5" s="55"/>
      <c r="O5" s="55"/>
      <c r="P5" s="55"/>
      <c r="Q5" s="55"/>
      <c r="R5" s="57"/>
      <c r="S5" s="57"/>
      <c r="T5" s="58" t="s">
        <v>149</v>
      </c>
      <c r="U5" s="58"/>
      <c r="V5" s="55"/>
      <c r="W5" s="55"/>
      <c r="X5" s="58"/>
      <c r="Y5" s="58"/>
      <c r="Z5" s="58"/>
      <c r="AA5" s="60"/>
      <c r="AB5" s="58" t="s">
        <v>213</v>
      </c>
      <c r="AC5" s="61"/>
      <c r="AD5" s="55"/>
      <c r="AE5" s="61"/>
      <c r="AF5" s="61"/>
      <c r="AG5" s="61"/>
      <c r="AH5" s="61"/>
      <c r="AI5" s="61"/>
      <c r="AJ5" s="61"/>
      <c r="AK5" s="58"/>
      <c r="AL5" s="58"/>
      <c r="AM5" s="58"/>
      <c r="AN5" s="55"/>
      <c r="AO5" s="55"/>
      <c r="AP5" s="55"/>
      <c r="AQ5" s="55"/>
      <c r="AR5" s="55"/>
      <c r="AS5" s="180"/>
      <c r="AT5" s="180"/>
      <c r="AU5" s="180"/>
      <c r="AV5" s="180" t="s">
        <v>150</v>
      </c>
      <c r="AW5" s="180"/>
      <c r="AX5" s="180"/>
      <c r="AY5" s="180"/>
      <c r="AZ5" s="180" t="s">
        <v>151</v>
      </c>
      <c r="BA5" s="180"/>
      <c r="BB5" s="180"/>
      <c r="BC5" s="180"/>
      <c r="BD5" s="180"/>
      <c r="BE5" s="180"/>
      <c r="BF5" s="180"/>
      <c r="BG5" s="180"/>
      <c r="BH5" s="59"/>
      <c r="BI5" s="59"/>
    </row>
    <row r="6" spans="1:61" ht="50.25" customHeight="1">
      <c r="A6" s="55"/>
      <c r="B6" s="309" t="s">
        <v>368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55"/>
      <c r="AD6" s="62"/>
      <c r="AE6" s="310"/>
      <c r="AF6" s="310"/>
      <c r="AG6" s="310"/>
      <c r="AH6" s="310"/>
      <c r="AI6" s="310"/>
      <c r="AJ6" s="310"/>
      <c r="AK6" s="310"/>
      <c r="AL6" s="310"/>
      <c r="AM6" s="62"/>
      <c r="AN6" s="63"/>
      <c r="AO6" s="63"/>
      <c r="AP6" s="63"/>
      <c r="AQ6" s="63"/>
      <c r="AR6" s="62"/>
      <c r="AS6" s="63"/>
      <c r="AT6" s="63"/>
      <c r="AU6" s="55"/>
      <c r="AV6" s="64"/>
      <c r="AW6" s="64"/>
      <c r="AX6" s="64"/>
      <c r="AY6" s="64"/>
      <c r="AZ6" s="58"/>
      <c r="BA6" s="64"/>
      <c r="BB6" s="56"/>
      <c r="BC6" s="56"/>
      <c r="BD6" s="56"/>
      <c r="BE6" s="56"/>
      <c r="BF6" s="180"/>
      <c r="BG6" s="59"/>
      <c r="BH6" s="59"/>
      <c r="BI6" s="59"/>
    </row>
    <row r="7" spans="2:61" ht="30" customHeight="1">
      <c r="B7" s="10" t="s">
        <v>128</v>
      </c>
      <c r="C7" s="10"/>
      <c r="D7" s="10"/>
      <c r="E7" s="10"/>
      <c r="F7" s="10"/>
      <c r="G7" s="10"/>
      <c r="H7" s="10"/>
      <c r="I7" s="14"/>
      <c r="J7" s="14"/>
      <c r="K7" s="14"/>
      <c r="L7" s="14"/>
      <c r="M7" s="15"/>
      <c r="N7" s="15"/>
      <c r="R7" s="16"/>
      <c r="S7" s="16"/>
      <c r="T7" s="16"/>
      <c r="U7" s="16"/>
      <c r="V7" s="44"/>
      <c r="X7" s="16"/>
      <c r="Y7" s="45"/>
      <c r="Z7" s="41"/>
      <c r="AC7" s="17"/>
      <c r="AD7" s="17"/>
      <c r="AM7" s="40"/>
      <c r="AN7" s="40"/>
      <c r="AO7" s="40"/>
      <c r="AP7" s="9"/>
      <c r="AQ7" s="9"/>
      <c r="AR7" s="9"/>
      <c r="BA7" s="18"/>
      <c r="BB7" s="18"/>
      <c r="BC7" s="18"/>
      <c r="BD7" s="18"/>
      <c r="BE7" s="18"/>
      <c r="BF7" s="19"/>
      <c r="BG7" s="20"/>
      <c r="BH7" s="20"/>
      <c r="BI7" s="20"/>
    </row>
    <row r="8" spans="2:61" ht="33" customHeight="1">
      <c r="B8" s="2" t="s">
        <v>105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5"/>
      <c r="N8" s="15"/>
      <c r="T8" s="14" t="s">
        <v>129</v>
      </c>
      <c r="U8" s="8"/>
      <c r="V8" s="46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BE8" s="47"/>
      <c r="BF8" s="19"/>
      <c r="BG8" s="20"/>
      <c r="BH8" s="20"/>
      <c r="BI8" s="20"/>
    </row>
    <row r="9" spans="2:58" ht="24" customHeight="1">
      <c r="B9" s="14" t="s">
        <v>100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5"/>
      <c r="N9" s="15"/>
      <c r="Q9" s="6"/>
      <c r="T9" s="8"/>
      <c r="U9" s="8"/>
      <c r="V9" s="48"/>
      <c r="W9" s="48"/>
      <c r="X9" s="48"/>
      <c r="Y9" s="48"/>
      <c r="AA9" s="11"/>
      <c r="AB9" s="11"/>
      <c r="AC9" s="49"/>
      <c r="AD9" s="49"/>
      <c r="AE9" s="49"/>
      <c r="AF9" s="49"/>
      <c r="AH9" s="50"/>
      <c r="AI9" s="49"/>
      <c r="AJ9" s="49"/>
      <c r="AK9" s="49"/>
      <c r="AL9" s="49"/>
      <c r="AM9" s="49"/>
      <c r="AN9" s="49"/>
      <c r="AO9" s="17"/>
      <c r="AP9" s="17"/>
      <c r="AQ9" s="17"/>
      <c r="BD9" s="12"/>
      <c r="BE9" s="12"/>
      <c r="BF9" s="13"/>
    </row>
    <row r="10" spans="1:58" ht="39.75" customHeight="1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5"/>
      <c r="N10" s="55"/>
      <c r="O10" s="55"/>
      <c r="P10" s="55"/>
      <c r="Q10" s="59"/>
      <c r="R10" s="57"/>
      <c r="S10" s="57"/>
      <c r="T10" s="56"/>
      <c r="U10" s="56"/>
      <c r="V10" s="58"/>
      <c r="W10" s="58"/>
      <c r="X10" s="58"/>
      <c r="Y10" s="58"/>
      <c r="Z10" s="58"/>
      <c r="AA10" s="64"/>
      <c r="AB10" s="64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6"/>
      <c r="AP10" s="66"/>
      <c r="AQ10" s="66"/>
      <c r="AR10" s="55"/>
      <c r="AS10" s="55"/>
      <c r="AT10" s="55"/>
      <c r="AU10" s="55"/>
      <c r="AV10" s="311" t="s">
        <v>348</v>
      </c>
      <c r="AW10" s="311"/>
      <c r="AX10" s="311"/>
      <c r="AY10" s="311"/>
      <c r="AZ10" s="311"/>
      <c r="BA10" s="311"/>
      <c r="BB10" s="311"/>
      <c r="BC10" s="311"/>
      <c r="BD10" s="311"/>
      <c r="BE10" s="12"/>
      <c r="BF10" s="13"/>
    </row>
    <row r="11" spans="1:58" ht="29.25" customHeight="1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5"/>
      <c r="N11" s="55"/>
      <c r="O11" s="55"/>
      <c r="P11" s="55"/>
      <c r="Q11" s="55"/>
      <c r="R11" s="57"/>
      <c r="S11" s="57"/>
      <c r="T11" s="55"/>
      <c r="U11" s="55"/>
      <c r="V11" s="55"/>
      <c r="W11" s="64"/>
      <c r="X11" s="64"/>
      <c r="Y11" s="64"/>
      <c r="Z11" s="64"/>
      <c r="AA11" s="64"/>
      <c r="AB11" s="64"/>
      <c r="AC11" s="65"/>
      <c r="AD11" s="65"/>
      <c r="AE11" s="65"/>
      <c r="AF11" s="65"/>
      <c r="AG11" s="65"/>
      <c r="AH11" s="65"/>
      <c r="AI11" s="65"/>
      <c r="AJ11" s="65"/>
      <c r="AK11" s="58"/>
      <c r="AL11" s="65"/>
      <c r="AM11" s="65"/>
      <c r="AN11" s="6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6"/>
      <c r="BE11" s="12"/>
      <c r="BF11" s="13"/>
    </row>
    <row r="12" spans="1:56" ht="35.25">
      <c r="A12" s="55"/>
      <c r="B12" s="56" t="s">
        <v>99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5"/>
      <c r="N12" s="55"/>
      <c r="O12" s="55"/>
      <c r="P12" s="55"/>
      <c r="Q12" s="55"/>
      <c r="R12" s="57"/>
      <c r="S12" s="57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</row>
    <row r="13" spans="2:44" ht="22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22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61" ht="27.75">
      <c r="A15" s="67"/>
      <c r="B15" s="67"/>
      <c r="C15" s="67"/>
      <c r="D15" s="67"/>
      <c r="E15" s="68" t="s">
        <v>130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9"/>
      <c r="S15" s="69"/>
      <c r="T15" s="67"/>
      <c r="U15" s="67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1"/>
      <c r="AN15" s="70"/>
      <c r="AO15" s="67"/>
      <c r="AP15" s="67"/>
      <c r="AQ15" s="67"/>
      <c r="AR15" s="71" t="s">
        <v>6</v>
      </c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72"/>
      <c r="BG15" s="72"/>
      <c r="BH15" s="72"/>
      <c r="BI15" s="72"/>
    </row>
    <row r="16" spans="1:61" ht="27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9"/>
      <c r="S16" s="69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72"/>
      <c r="BG16" s="72"/>
      <c r="BH16" s="72"/>
      <c r="BI16" s="72"/>
    </row>
    <row r="17" spans="1:61" s="7" customFormat="1" ht="19.5" customHeight="1">
      <c r="A17" s="312" t="s">
        <v>76</v>
      </c>
      <c r="B17" s="313" t="s">
        <v>88</v>
      </c>
      <c r="C17" s="313"/>
      <c r="D17" s="313"/>
      <c r="E17" s="313"/>
      <c r="F17" s="314" t="s">
        <v>349</v>
      </c>
      <c r="G17" s="313" t="s">
        <v>87</v>
      </c>
      <c r="H17" s="313"/>
      <c r="I17" s="313"/>
      <c r="J17" s="314" t="s">
        <v>350</v>
      </c>
      <c r="K17" s="313" t="s">
        <v>86</v>
      </c>
      <c r="L17" s="313"/>
      <c r="M17" s="313"/>
      <c r="N17" s="313"/>
      <c r="O17" s="313" t="s">
        <v>85</v>
      </c>
      <c r="P17" s="313"/>
      <c r="Q17" s="313"/>
      <c r="R17" s="313"/>
      <c r="S17" s="314" t="s">
        <v>351</v>
      </c>
      <c r="T17" s="313" t="s">
        <v>84</v>
      </c>
      <c r="U17" s="313"/>
      <c r="V17" s="313"/>
      <c r="W17" s="314" t="s">
        <v>352</v>
      </c>
      <c r="X17" s="313" t="s">
        <v>83</v>
      </c>
      <c r="Y17" s="313"/>
      <c r="Z17" s="313"/>
      <c r="AA17" s="314" t="s">
        <v>353</v>
      </c>
      <c r="AB17" s="313" t="s">
        <v>82</v>
      </c>
      <c r="AC17" s="313"/>
      <c r="AD17" s="313"/>
      <c r="AE17" s="313"/>
      <c r="AF17" s="314" t="s">
        <v>354</v>
      </c>
      <c r="AG17" s="313" t="s">
        <v>81</v>
      </c>
      <c r="AH17" s="313"/>
      <c r="AI17" s="313"/>
      <c r="AJ17" s="314" t="s">
        <v>355</v>
      </c>
      <c r="AK17" s="313" t="s">
        <v>80</v>
      </c>
      <c r="AL17" s="313"/>
      <c r="AM17" s="313"/>
      <c r="AN17" s="313"/>
      <c r="AO17" s="313" t="s">
        <v>79</v>
      </c>
      <c r="AP17" s="313"/>
      <c r="AQ17" s="313"/>
      <c r="AR17" s="313"/>
      <c r="AS17" s="314" t="s">
        <v>356</v>
      </c>
      <c r="AT17" s="313" t="s">
        <v>78</v>
      </c>
      <c r="AU17" s="313"/>
      <c r="AV17" s="313"/>
      <c r="AW17" s="314" t="s">
        <v>357</v>
      </c>
      <c r="AX17" s="313" t="s">
        <v>77</v>
      </c>
      <c r="AY17" s="313"/>
      <c r="AZ17" s="313"/>
      <c r="BA17" s="244"/>
      <c r="BB17" s="312" t="s">
        <v>32</v>
      </c>
      <c r="BC17" s="312" t="s">
        <v>27</v>
      </c>
      <c r="BD17" s="312" t="s">
        <v>28</v>
      </c>
      <c r="BE17" s="312" t="s">
        <v>73</v>
      </c>
      <c r="BF17" s="312" t="s">
        <v>72</v>
      </c>
      <c r="BG17" s="312" t="s">
        <v>74</v>
      </c>
      <c r="BH17" s="312" t="s">
        <v>75</v>
      </c>
      <c r="BI17" s="312" t="s">
        <v>5</v>
      </c>
    </row>
    <row r="18" spans="1:61" s="7" customFormat="1" ht="298.5" customHeight="1">
      <c r="A18" s="312"/>
      <c r="B18" s="182" t="s">
        <v>89</v>
      </c>
      <c r="C18" s="182" t="s">
        <v>36</v>
      </c>
      <c r="D18" s="182" t="s">
        <v>37</v>
      </c>
      <c r="E18" s="182" t="s">
        <v>38</v>
      </c>
      <c r="F18" s="313"/>
      <c r="G18" s="182" t="s">
        <v>39</v>
      </c>
      <c r="H18" s="182" t="s">
        <v>40</v>
      </c>
      <c r="I18" s="182" t="s">
        <v>41</v>
      </c>
      <c r="J18" s="313"/>
      <c r="K18" s="182" t="s">
        <v>42</v>
      </c>
      <c r="L18" s="182" t="s">
        <v>43</v>
      </c>
      <c r="M18" s="182" t="s">
        <v>44</v>
      </c>
      <c r="N18" s="182" t="s">
        <v>45</v>
      </c>
      <c r="O18" s="182" t="s">
        <v>35</v>
      </c>
      <c r="P18" s="182" t="s">
        <v>36</v>
      </c>
      <c r="Q18" s="182" t="s">
        <v>37</v>
      </c>
      <c r="R18" s="182" t="s">
        <v>38</v>
      </c>
      <c r="S18" s="313"/>
      <c r="T18" s="182" t="s">
        <v>46</v>
      </c>
      <c r="U18" s="182" t="s">
        <v>47</v>
      </c>
      <c r="V18" s="182" t="s">
        <v>48</v>
      </c>
      <c r="W18" s="313"/>
      <c r="X18" s="182" t="s">
        <v>49</v>
      </c>
      <c r="Y18" s="182" t="s">
        <v>50</v>
      </c>
      <c r="Z18" s="182" t="s">
        <v>51</v>
      </c>
      <c r="AA18" s="313"/>
      <c r="AB18" s="182" t="s">
        <v>49</v>
      </c>
      <c r="AC18" s="182" t="s">
        <v>50</v>
      </c>
      <c r="AD18" s="182" t="s">
        <v>51</v>
      </c>
      <c r="AE18" s="182" t="s">
        <v>52</v>
      </c>
      <c r="AF18" s="313"/>
      <c r="AG18" s="182" t="s">
        <v>39</v>
      </c>
      <c r="AH18" s="182" t="s">
        <v>40</v>
      </c>
      <c r="AI18" s="182" t="s">
        <v>41</v>
      </c>
      <c r="AJ18" s="313"/>
      <c r="AK18" s="182" t="s">
        <v>53</v>
      </c>
      <c r="AL18" s="182" t="s">
        <v>54</v>
      </c>
      <c r="AM18" s="182" t="s">
        <v>55</v>
      </c>
      <c r="AN18" s="182" t="s">
        <v>56</v>
      </c>
      <c r="AO18" s="182" t="s">
        <v>35</v>
      </c>
      <c r="AP18" s="182" t="s">
        <v>36</v>
      </c>
      <c r="AQ18" s="182" t="s">
        <v>37</v>
      </c>
      <c r="AR18" s="182" t="s">
        <v>38</v>
      </c>
      <c r="AS18" s="313"/>
      <c r="AT18" s="182" t="s">
        <v>39</v>
      </c>
      <c r="AU18" s="182" t="s">
        <v>40</v>
      </c>
      <c r="AV18" s="182" t="s">
        <v>41</v>
      </c>
      <c r="AW18" s="313"/>
      <c r="AX18" s="182" t="s">
        <v>42</v>
      </c>
      <c r="AY18" s="182" t="s">
        <v>43</v>
      </c>
      <c r="AZ18" s="182" t="s">
        <v>44</v>
      </c>
      <c r="BA18" s="73" t="s">
        <v>57</v>
      </c>
      <c r="BB18" s="312"/>
      <c r="BC18" s="312"/>
      <c r="BD18" s="312"/>
      <c r="BE18" s="312"/>
      <c r="BF18" s="312"/>
      <c r="BG18" s="312"/>
      <c r="BH18" s="312"/>
      <c r="BI18" s="312"/>
    </row>
    <row r="19" spans="1:61" s="7" customFormat="1" ht="30" customHeight="1">
      <c r="A19" s="74" t="s">
        <v>24</v>
      </c>
      <c r="B19" s="75"/>
      <c r="C19" s="75"/>
      <c r="D19" s="75"/>
      <c r="E19" s="75"/>
      <c r="F19" s="75"/>
      <c r="G19" s="75"/>
      <c r="H19" s="75">
        <v>17</v>
      </c>
      <c r="I19" s="75"/>
      <c r="J19" s="75"/>
      <c r="K19" s="75"/>
      <c r="L19" s="75"/>
      <c r="M19" s="75"/>
      <c r="N19" s="75"/>
      <c r="O19" s="181"/>
      <c r="P19" s="181"/>
      <c r="Q19" s="181"/>
      <c r="R19" s="181"/>
      <c r="S19" s="76" t="s">
        <v>0</v>
      </c>
      <c r="T19" s="76" t="s">
        <v>0</v>
      </c>
      <c r="U19" s="76" t="s">
        <v>0</v>
      </c>
      <c r="V19" s="76" t="s">
        <v>0</v>
      </c>
      <c r="W19" s="77" t="s">
        <v>59</v>
      </c>
      <c r="X19" s="77" t="s">
        <v>59</v>
      </c>
      <c r="Y19" s="181"/>
      <c r="Z19" s="181"/>
      <c r="AA19" s="181"/>
      <c r="AB19" s="181"/>
      <c r="AC19" s="181">
        <v>16</v>
      </c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76" t="s">
        <v>0</v>
      </c>
      <c r="AP19" s="76" t="s">
        <v>0</v>
      </c>
      <c r="AQ19" s="76" t="s">
        <v>0</v>
      </c>
      <c r="AR19" s="76" t="s">
        <v>0</v>
      </c>
      <c r="AS19" s="78" t="s">
        <v>1</v>
      </c>
      <c r="AT19" s="78" t="s">
        <v>1</v>
      </c>
      <c r="AU19" s="77" t="s">
        <v>59</v>
      </c>
      <c r="AV19" s="77" t="s">
        <v>59</v>
      </c>
      <c r="AW19" s="77" t="s">
        <v>59</v>
      </c>
      <c r="AX19" s="77" t="s">
        <v>59</v>
      </c>
      <c r="AY19" s="77" t="s">
        <v>59</v>
      </c>
      <c r="AZ19" s="77" t="s">
        <v>59</v>
      </c>
      <c r="BA19" s="77" t="s">
        <v>59</v>
      </c>
      <c r="BB19" s="181">
        <v>33</v>
      </c>
      <c r="BC19" s="181">
        <v>8</v>
      </c>
      <c r="BD19" s="181">
        <v>2</v>
      </c>
      <c r="BE19" s="181"/>
      <c r="BF19" s="181"/>
      <c r="BG19" s="181"/>
      <c r="BH19" s="181">
        <v>9</v>
      </c>
      <c r="BI19" s="181">
        <f>SUM(BB19:BH19)</f>
        <v>52</v>
      </c>
    </row>
    <row r="20" spans="1:61" s="7" customFormat="1" ht="30" customHeight="1">
      <c r="A20" s="74" t="s">
        <v>25</v>
      </c>
      <c r="B20" s="75"/>
      <c r="C20" s="75"/>
      <c r="D20" s="75"/>
      <c r="E20" s="75"/>
      <c r="F20" s="75"/>
      <c r="G20" s="75"/>
      <c r="H20" s="75">
        <v>17</v>
      </c>
      <c r="I20" s="75"/>
      <c r="J20" s="75"/>
      <c r="K20" s="75"/>
      <c r="L20" s="75"/>
      <c r="M20" s="75"/>
      <c r="N20" s="75"/>
      <c r="O20" s="181"/>
      <c r="P20" s="181"/>
      <c r="Q20" s="181"/>
      <c r="R20" s="181"/>
      <c r="S20" s="76" t="s">
        <v>0</v>
      </c>
      <c r="T20" s="76" t="s">
        <v>0</v>
      </c>
      <c r="U20" s="76" t="s">
        <v>0</v>
      </c>
      <c r="V20" s="76" t="s">
        <v>0</v>
      </c>
      <c r="W20" s="77" t="s">
        <v>59</v>
      </c>
      <c r="X20" s="77" t="s">
        <v>59</v>
      </c>
      <c r="Y20" s="181"/>
      <c r="Z20" s="181"/>
      <c r="AA20" s="181"/>
      <c r="AB20" s="181"/>
      <c r="AC20" s="181">
        <v>16</v>
      </c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76" t="s">
        <v>0</v>
      </c>
      <c r="AP20" s="76" t="s">
        <v>0</v>
      </c>
      <c r="AQ20" s="76" t="s">
        <v>0</v>
      </c>
      <c r="AR20" s="76" t="s">
        <v>0</v>
      </c>
      <c r="AS20" s="77" t="s">
        <v>61</v>
      </c>
      <c r="AT20" s="77" t="s">
        <v>61</v>
      </c>
      <c r="AU20" s="77" t="s">
        <v>61</v>
      </c>
      <c r="AV20" s="77" t="s">
        <v>61</v>
      </c>
      <c r="AW20" s="77" t="s">
        <v>59</v>
      </c>
      <c r="AX20" s="77" t="s">
        <v>59</v>
      </c>
      <c r="AY20" s="77" t="s">
        <v>59</v>
      </c>
      <c r="AZ20" s="77" t="s">
        <v>59</v>
      </c>
      <c r="BA20" s="77" t="s">
        <v>59</v>
      </c>
      <c r="BB20" s="181">
        <v>33</v>
      </c>
      <c r="BC20" s="181">
        <v>8</v>
      </c>
      <c r="BD20" s="181"/>
      <c r="BE20" s="181">
        <v>4</v>
      </c>
      <c r="BF20" s="181"/>
      <c r="BG20" s="181"/>
      <c r="BH20" s="181">
        <v>7</v>
      </c>
      <c r="BI20" s="181">
        <f>SUM(BB20:BH20)</f>
        <v>52</v>
      </c>
    </row>
    <row r="21" spans="1:61" s="7" customFormat="1" ht="30" customHeight="1">
      <c r="A21" s="74" t="s">
        <v>26</v>
      </c>
      <c r="B21" s="78"/>
      <c r="C21" s="78"/>
      <c r="D21" s="75"/>
      <c r="E21" s="75"/>
      <c r="F21" s="75"/>
      <c r="G21" s="75"/>
      <c r="H21" s="75">
        <v>17</v>
      </c>
      <c r="I21" s="75"/>
      <c r="J21" s="75"/>
      <c r="K21" s="75"/>
      <c r="L21" s="75"/>
      <c r="M21" s="75"/>
      <c r="N21" s="75"/>
      <c r="O21" s="181"/>
      <c r="P21" s="181"/>
      <c r="Q21" s="181"/>
      <c r="R21" s="78"/>
      <c r="S21" s="76" t="s">
        <v>0</v>
      </c>
      <c r="T21" s="76" t="s">
        <v>0</v>
      </c>
      <c r="U21" s="76" t="s">
        <v>0</v>
      </c>
      <c r="V21" s="76" t="s">
        <v>0</v>
      </c>
      <c r="W21" s="77" t="s">
        <v>59</v>
      </c>
      <c r="X21" s="77" t="s">
        <v>59</v>
      </c>
      <c r="Y21" s="181"/>
      <c r="Z21" s="181"/>
      <c r="AA21" s="181"/>
      <c r="AB21" s="181"/>
      <c r="AC21" s="181">
        <v>16</v>
      </c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79"/>
      <c r="AO21" s="76" t="s">
        <v>0</v>
      </c>
      <c r="AP21" s="76" t="s">
        <v>0</v>
      </c>
      <c r="AQ21" s="76" t="s">
        <v>0</v>
      </c>
      <c r="AR21" s="76" t="s">
        <v>0</v>
      </c>
      <c r="AS21" s="77" t="s">
        <v>61</v>
      </c>
      <c r="AT21" s="77" t="s">
        <v>61</v>
      </c>
      <c r="AU21" s="77" t="s">
        <v>61</v>
      </c>
      <c r="AV21" s="77" t="s">
        <v>61</v>
      </c>
      <c r="AW21" s="77" t="s">
        <v>59</v>
      </c>
      <c r="AX21" s="77" t="s">
        <v>59</v>
      </c>
      <c r="AY21" s="77" t="s">
        <v>59</v>
      </c>
      <c r="AZ21" s="77" t="s">
        <v>59</v>
      </c>
      <c r="BA21" s="77" t="s">
        <v>59</v>
      </c>
      <c r="BB21" s="181">
        <v>33</v>
      </c>
      <c r="BC21" s="181">
        <v>8</v>
      </c>
      <c r="BD21" s="181"/>
      <c r="BE21" s="181">
        <v>4</v>
      </c>
      <c r="BF21" s="181"/>
      <c r="BG21" s="181"/>
      <c r="BH21" s="181">
        <v>7</v>
      </c>
      <c r="BI21" s="181">
        <f>SUM(BB21:BH21)</f>
        <v>52</v>
      </c>
    </row>
    <row r="22" spans="1:61" s="7" customFormat="1" ht="30" customHeight="1">
      <c r="A22" s="181" t="s">
        <v>125</v>
      </c>
      <c r="B22" s="181"/>
      <c r="C22" s="181"/>
      <c r="D22" s="181"/>
      <c r="E22" s="181"/>
      <c r="F22" s="75"/>
      <c r="G22" s="75"/>
      <c r="H22" s="75">
        <v>16</v>
      </c>
      <c r="I22" s="75"/>
      <c r="J22" s="75"/>
      <c r="K22" s="75"/>
      <c r="L22" s="75"/>
      <c r="M22" s="75"/>
      <c r="N22" s="75"/>
      <c r="O22" s="181"/>
      <c r="P22" s="181"/>
      <c r="Q22" s="181"/>
      <c r="R22" s="76" t="s">
        <v>0</v>
      </c>
      <c r="S22" s="76" t="s">
        <v>0</v>
      </c>
      <c r="T22" s="76" t="s">
        <v>0</v>
      </c>
      <c r="U22" s="77" t="s">
        <v>59</v>
      </c>
      <c r="V22" s="77" t="s">
        <v>59</v>
      </c>
      <c r="W22" s="181"/>
      <c r="X22" s="181"/>
      <c r="Y22" s="181"/>
      <c r="Z22" s="181"/>
      <c r="AA22" s="181"/>
      <c r="AB22" s="181"/>
      <c r="AC22" s="181">
        <v>8</v>
      </c>
      <c r="AD22" s="181"/>
      <c r="AE22" s="76" t="s">
        <v>0</v>
      </c>
      <c r="AF22" s="77" t="s">
        <v>61</v>
      </c>
      <c r="AG22" s="77" t="s">
        <v>61</v>
      </c>
      <c r="AH22" s="80" t="s">
        <v>91</v>
      </c>
      <c r="AI22" s="80" t="s">
        <v>91</v>
      </c>
      <c r="AJ22" s="80" t="s">
        <v>91</v>
      </c>
      <c r="AK22" s="80" t="s">
        <v>91</v>
      </c>
      <c r="AL22" s="80" t="s">
        <v>91</v>
      </c>
      <c r="AM22" s="80" t="s">
        <v>91</v>
      </c>
      <c r="AN22" s="80" t="s">
        <v>91</v>
      </c>
      <c r="AO22" s="80" t="s">
        <v>91</v>
      </c>
      <c r="AP22" s="80" t="s">
        <v>91</v>
      </c>
      <c r="AQ22" s="80" t="s">
        <v>91</v>
      </c>
      <c r="AR22" s="80" t="s">
        <v>63</v>
      </c>
      <c r="AS22" s="181"/>
      <c r="AT22" s="181"/>
      <c r="AU22" s="181"/>
      <c r="AV22" s="181"/>
      <c r="AW22" s="181"/>
      <c r="AX22" s="181"/>
      <c r="AY22" s="181"/>
      <c r="AZ22" s="181"/>
      <c r="BA22" s="73"/>
      <c r="BB22" s="181">
        <v>24</v>
      </c>
      <c r="BC22" s="181">
        <v>4</v>
      </c>
      <c r="BD22" s="181"/>
      <c r="BE22" s="181">
        <v>2</v>
      </c>
      <c r="BF22" s="181">
        <v>10</v>
      </c>
      <c r="BG22" s="181">
        <v>1</v>
      </c>
      <c r="BH22" s="181">
        <v>2</v>
      </c>
      <c r="BI22" s="181">
        <f>SUM(BB22:BH22)</f>
        <v>43</v>
      </c>
    </row>
    <row r="23" spans="1:61" s="7" customFormat="1" ht="30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181">
        <f aca="true" t="shared" si="0" ref="BB23:BI23">SUM(BB19:BB22)</f>
        <v>123</v>
      </c>
      <c r="BC23" s="181">
        <f t="shared" si="0"/>
        <v>28</v>
      </c>
      <c r="BD23" s="181">
        <f t="shared" si="0"/>
        <v>2</v>
      </c>
      <c r="BE23" s="181">
        <f t="shared" si="0"/>
        <v>10</v>
      </c>
      <c r="BF23" s="181">
        <f t="shared" si="0"/>
        <v>10</v>
      </c>
      <c r="BG23" s="181">
        <f t="shared" si="0"/>
        <v>1</v>
      </c>
      <c r="BH23" s="181">
        <f t="shared" si="0"/>
        <v>25</v>
      </c>
      <c r="BI23" s="181">
        <f t="shared" si="0"/>
        <v>199</v>
      </c>
    </row>
    <row r="24" spans="1:61" s="7" customFormat="1" ht="24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4"/>
      <c r="S24" s="84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72"/>
      <c r="BG24" s="72"/>
      <c r="BH24" s="72"/>
      <c r="BI24" s="72"/>
    </row>
    <row r="25" spans="1:61" s="7" customFormat="1" ht="27.75">
      <c r="A25" s="81"/>
      <c r="B25" s="81"/>
      <c r="C25" s="81" t="s">
        <v>7</v>
      </c>
      <c r="D25" s="81"/>
      <c r="E25" s="81"/>
      <c r="F25" s="81"/>
      <c r="G25" s="67"/>
      <c r="H25" s="85"/>
      <c r="I25" s="83" t="s">
        <v>92</v>
      </c>
      <c r="J25" s="81" t="s">
        <v>4</v>
      </c>
      <c r="K25" s="67"/>
      <c r="L25" s="67"/>
      <c r="M25" s="67"/>
      <c r="N25" s="81"/>
      <c r="O25" s="81"/>
      <c r="P25" s="81"/>
      <c r="Q25" s="81"/>
      <c r="R25" s="84"/>
      <c r="S25" s="78" t="s">
        <v>1</v>
      </c>
      <c r="T25" s="83" t="s">
        <v>92</v>
      </c>
      <c r="U25" s="81" t="s">
        <v>58</v>
      </c>
      <c r="V25" s="67"/>
      <c r="W25" s="81"/>
      <c r="X25" s="81"/>
      <c r="Y25" s="81"/>
      <c r="Z25" s="81"/>
      <c r="AA25" s="81"/>
      <c r="AB25" s="81"/>
      <c r="AC25" s="81"/>
      <c r="AD25" s="67"/>
      <c r="AE25" s="80" t="s">
        <v>91</v>
      </c>
      <c r="AF25" s="83" t="s">
        <v>92</v>
      </c>
      <c r="AG25" s="81" t="s">
        <v>90</v>
      </c>
      <c r="AH25" s="81"/>
      <c r="AI25" s="81"/>
      <c r="AJ25" s="70"/>
      <c r="AK25" s="70"/>
      <c r="AL25" s="70"/>
      <c r="AM25" s="70"/>
      <c r="AN25" s="67"/>
      <c r="AO25" s="77" t="s">
        <v>59</v>
      </c>
      <c r="AP25" s="83" t="s">
        <v>92</v>
      </c>
      <c r="AQ25" s="81" t="s">
        <v>60</v>
      </c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72"/>
      <c r="BG25" s="72"/>
      <c r="BH25" s="72"/>
      <c r="BI25" s="72"/>
    </row>
    <row r="26" spans="1:61" s="7" customFormat="1" ht="27.7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4"/>
      <c r="S26" s="84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72"/>
      <c r="BG26" s="72"/>
      <c r="BH26" s="72"/>
      <c r="BI26" s="72"/>
    </row>
    <row r="27" spans="1:61" s="7" customFormat="1" ht="27.75">
      <c r="A27" s="81"/>
      <c r="B27" s="81"/>
      <c r="C27" s="81"/>
      <c r="D27" s="81"/>
      <c r="E27" s="81"/>
      <c r="F27" s="81"/>
      <c r="G27" s="81"/>
      <c r="H27" s="76" t="s">
        <v>0</v>
      </c>
      <c r="I27" s="83" t="s">
        <v>92</v>
      </c>
      <c r="J27" s="81" t="s">
        <v>64</v>
      </c>
      <c r="K27" s="67"/>
      <c r="L27" s="67"/>
      <c r="M27" s="67"/>
      <c r="N27" s="81"/>
      <c r="O27" s="81"/>
      <c r="P27" s="81"/>
      <c r="Q27" s="81"/>
      <c r="R27" s="84"/>
      <c r="S27" s="77" t="s">
        <v>61</v>
      </c>
      <c r="T27" s="83" t="s">
        <v>92</v>
      </c>
      <c r="U27" s="81" t="s">
        <v>65</v>
      </c>
      <c r="V27" s="67"/>
      <c r="W27" s="81"/>
      <c r="X27" s="81"/>
      <c r="Y27" s="81"/>
      <c r="Z27" s="81"/>
      <c r="AA27" s="81"/>
      <c r="AB27" s="81"/>
      <c r="AC27" s="81"/>
      <c r="AD27" s="67"/>
      <c r="AE27" s="80" t="s">
        <v>63</v>
      </c>
      <c r="AF27" s="83" t="s">
        <v>92</v>
      </c>
      <c r="AG27" s="81" t="s">
        <v>62</v>
      </c>
      <c r="AH27" s="81"/>
      <c r="AI27" s="81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72"/>
      <c r="BG27" s="72"/>
      <c r="BH27" s="72"/>
      <c r="BI27" s="72"/>
    </row>
    <row r="28" spans="1:61" s="7" customFormat="1" ht="22.5">
      <c r="A28" s="25"/>
      <c r="B28" s="25"/>
      <c r="C28" s="25"/>
      <c r="D28" s="25"/>
      <c r="E28" s="25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6"/>
      <c r="S28" s="26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6"/>
      <c r="BG28" s="6"/>
      <c r="BH28" s="6"/>
      <c r="BI28" s="6"/>
    </row>
    <row r="29" spans="1:61" s="7" customFormat="1" ht="22.5">
      <c r="A29" s="25"/>
      <c r="B29" s="25"/>
      <c r="C29" s="25"/>
      <c r="D29" s="25"/>
      <c r="E29" s="25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  <c r="S29" s="26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6"/>
      <c r="BG29" s="6"/>
      <c r="BH29" s="6"/>
      <c r="BI29" s="6"/>
    </row>
    <row r="30" spans="1:61" s="7" customFormat="1" ht="27.7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84"/>
      <c r="T30" s="81"/>
      <c r="U30" s="81"/>
      <c r="V30" s="81"/>
      <c r="W30" s="81"/>
      <c r="X30" s="81"/>
      <c r="Y30" s="81"/>
      <c r="Z30" s="81"/>
      <c r="AA30" s="68" t="s">
        <v>34</v>
      </c>
      <c r="AB30" s="81"/>
      <c r="AC30" s="81"/>
      <c r="AD30" s="81"/>
      <c r="AE30" s="81"/>
      <c r="AF30" s="81"/>
      <c r="AG30" s="81"/>
      <c r="AH30" s="81"/>
      <c r="AI30" s="81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72"/>
      <c r="BG30" s="72"/>
      <c r="BH30" s="72"/>
      <c r="BI30" s="72"/>
    </row>
    <row r="31" spans="1:61" s="7" customFormat="1" ht="28.5" thickBo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4"/>
      <c r="S31" s="84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72"/>
      <c r="BG31" s="72"/>
      <c r="BH31" s="72"/>
      <c r="BI31" s="72"/>
    </row>
    <row r="32" spans="1:61" s="7" customFormat="1" ht="32.25" customHeight="1" thickBot="1">
      <c r="A32" s="315" t="s">
        <v>94</v>
      </c>
      <c r="B32" s="318" t="s">
        <v>339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20"/>
      <c r="P32" s="327" t="s">
        <v>8</v>
      </c>
      <c r="Q32" s="328"/>
      <c r="R32" s="327" t="s">
        <v>9</v>
      </c>
      <c r="S32" s="333"/>
      <c r="T32" s="336" t="s">
        <v>10</v>
      </c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8"/>
      <c r="AF32" s="339" t="s">
        <v>33</v>
      </c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1"/>
      <c r="BD32" s="346" t="s">
        <v>23</v>
      </c>
      <c r="BE32" s="347"/>
      <c r="BF32" s="352" t="s">
        <v>95</v>
      </c>
      <c r="BG32" s="353"/>
      <c r="BH32" s="353"/>
      <c r="BI32" s="354"/>
    </row>
    <row r="33" spans="1:61" ht="26.25" customHeight="1" thickBot="1">
      <c r="A33" s="316"/>
      <c r="B33" s="321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3"/>
      <c r="P33" s="329"/>
      <c r="Q33" s="330"/>
      <c r="R33" s="329"/>
      <c r="S33" s="334"/>
      <c r="T33" s="361" t="s">
        <v>5</v>
      </c>
      <c r="U33" s="330"/>
      <c r="V33" s="329" t="s">
        <v>11</v>
      </c>
      <c r="W33" s="363"/>
      <c r="X33" s="365" t="s">
        <v>12</v>
      </c>
      <c r="Y33" s="366"/>
      <c r="Z33" s="366"/>
      <c r="AA33" s="366"/>
      <c r="AB33" s="366"/>
      <c r="AC33" s="366"/>
      <c r="AD33" s="366"/>
      <c r="AE33" s="367"/>
      <c r="AF33" s="368" t="s">
        <v>14</v>
      </c>
      <c r="AG33" s="344"/>
      <c r="AH33" s="344"/>
      <c r="AI33" s="344"/>
      <c r="AJ33" s="344"/>
      <c r="AK33" s="345"/>
      <c r="AL33" s="368" t="s">
        <v>15</v>
      </c>
      <c r="AM33" s="344"/>
      <c r="AN33" s="344"/>
      <c r="AO33" s="344"/>
      <c r="AP33" s="344"/>
      <c r="AQ33" s="345"/>
      <c r="AR33" s="368" t="s">
        <v>16</v>
      </c>
      <c r="AS33" s="344"/>
      <c r="AT33" s="344"/>
      <c r="AU33" s="344"/>
      <c r="AV33" s="344"/>
      <c r="AW33" s="345"/>
      <c r="AX33" s="368" t="s">
        <v>119</v>
      </c>
      <c r="AY33" s="344"/>
      <c r="AZ33" s="344"/>
      <c r="BA33" s="344"/>
      <c r="BB33" s="344"/>
      <c r="BC33" s="345"/>
      <c r="BD33" s="348"/>
      <c r="BE33" s="349"/>
      <c r="BF33" s="355"/>
      <c r="BG33" s="356"/>
      <c r="BH33" s="356"/>
      <c r="BI33" s="357"/>
    </row>
    <row r="34" spans="1:61" ht="69" customHeight="1" thickBot="1">
      <c r="A34" s="316"/>
      <c r="B34" s="321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3"/>
      <c r="P34" s="329"/>
      <c r="Q34" s="330"/>
      <c r="R34" s="329"/>
      <c r="S34" s="334"/>
      <c r="T34" s="361"/>
      <c r="U34" s="330"/>
      <c r="V34" s="329"/>
      <c r="W34" s="363"/>
      <c r="X34" s="369" t="s">
        <v>13</v>
      </c>
      <c r="Y34" s="330"/>
      <c r="Z34" s="342" t="s">
        <v>96</v>
      </c>
      <c r="AA34" s="330"/>
      <c r="AB34" s="342" t="s">
        <v>97</v>
      </c>
      <c r="AC34" s="330"/>
      <c r="AD34" s="329" t="s">
        <v>71</v>
      </c>
      <c r="AE34" s="334"/>
      <c r="AF34" s="343" t="s">
        <v>146</v>
      </c>
      <c r="AG34" s="344"/>
      <c r="AH34" s="345"/>
      <c r="AI34" s="343" t="s">
        <v>152</v>
      </c>
      <c r="AJ34" s="344"/>
      <c r="AK34" s="345"/>
      <c r="AL34" s="343" t="s">
        <v>147</v>
      </c>
      <c r="AM34" s="344"/>
      <c r="AN34" s="345"/>
      <c r="AO34" s="343" t="s">
        <v>153</v>
      </c>
      <c r="AP34" s="344"/>
      <c r="AQ34" s="345"/>
      <c r="AR34" s="343" t="s">
        <v>148</v>
      </c>
      <c r="AS34" s="344"/>
      <c r="AT34" s="345"/>
      <c r="AU34" s="343" t="s">
        <v>154</v>
      </c>
      <c r="AV34" s="344"/>
      <c r="AW34" s="345"/>
      <c r="AX34" s="343" t="s">
        <v>358</v>
      </c>
      <c r="AY34" s="344"/>
      <c r="AZ34" s="345"/>
      <c r="BA34" s="343" t="s">
        <v>359</v>
      </c>
      <c r="BB34" s="344"/>
      <c r="BC34" s="345"/>
      <c r="BD34" s="348"/>
      <c r="BE34" s="349"/>
      <c r="BF34" s="355"/>
      <c r="BG34" s="356"/>
      <c r="BH34" s="356"/>
      <c r="BI34" s="357"/>
    </row>
    <row r="35" spans="1:61" ht="138" customHeight="1" thickBot="1">
      <c r="A35" s="317"/>
      <c r="B35" s="324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6"/>
      <c r="P35" s="331"/>
      <c r="Q35" s="332"/>
      <c r="R35" s="331"/>
      <c r="S35" s="335"/>
      <c r="T35" s="362"/>
      <c r="U35" s="332"/>
      <c r="V35" s="331"/>
      <c r="W35" s="364"/>
      <c r="X35" s="335"/>
      <c r="Y35" s="332"/>
      <c r="Z35" s="331"/>
      <c r="AA35" s="332"/>
      <c r="AB35" s="331"/>
      <c r="AC35" s="332"/>
      <c r="AD35" s="331"/>
      <c r="AE35" s="335"/>
      <c r="AF35" s="86" t="s">
        <v>3</v>
      </c>
      <c r="AG35" s="87" t="s">
        <v>17</v>
      </c>
      <c r="AH35" s="88" t="s">
        <v>18</v>
      </c>
      <c r="AI35" s="86" t="s">
        <v>3</v>
      </c>
      <c r="AJ35" s="87" t="s">
        <v>17</v>
      </c>
      <c r="AK35" s="88" t="s">
        <v>18</v>
      </c>
      <c r="AL35" s="86" t="s">
        <v>3</v>
      </c>
      <c r="AM35" s="87" t="s">
        <v>17</v>
      </c>
      <c r="AN35" s="88" t="s">
        <v>18</v>
      </c>
      <c r="AO35" s="86" t="s">
        <v>3</v>
      </c>
      <c r="AP35" s="87" t="s">
        <v>17</v>
      </c>
      <c r="AQ35" s="88" t="s">
        <v>18</v>
      </c>
      <c r="AR35" s="86" t="s">
        <v>3</v>
      </c>
      <c r="AS35" s="87" t="s">
        <v>17</v>
      </c>
      <c r="AT35" s="88" t="s">
        <v>18</v>
      </c>
      <c r="AU35" s="89" t="s">
        <v>3</v>
      </c>
      <c r="AV35" s="90" t="s">
        <v>17</v>
      </c>
      <c r="AW35" s="91" t="s">
        <v>18</v>
      </c>
      <c r="AX35" s="86" t="s">
        <v>3</v>
      </c>
      <c r="AY35" s="87" t="s">
        <v>17</v>
      </c>
      <c r="AZ35" s="88" t="s">
        <v>18</v>
      </c>
      <c r="BA35" s="86" t="s">
        <v>3</v>
      </c>
      <c r="BB35" s="87" t="s">
        <v>17</v>
      </c>
      <c r="BC35" s="88" t="s">
        <v>18</v>
      </c>
      <c r="BD35" s="350"/>
      <c r="BE35" s="351"/>
      <c r="BF35" s="358"/>
      <c r="BG35" s="359"/>
      <c r="BH35" s="359"/>
      <c r="BI35" s="360"/>
    </row>
    <row r="36" spans="1:61" ht="51" customHeight="1" thickBot="1">
      <c r="A36" s="211">
        <v>1</v>
      </c>
      <c r="B36" s="370" t="s">
        <v>138</v>
      </c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2"/>
      <c r="P36" s="373"/>
      <c r="Q36" s="374"/>
      <c r="R36" s="373"/>
      <c r="S36" s="366"/>
      <c r="T36" s="336">
        <f aca="true" t="shared" si="1" ref="T36:BE36">SUM(T37:T87)</f>
        <v>5094</v>
      </c>
      <c r="U36" s="375">
        <f t="shared" si="1"/>
        <v>0</v>
      </c>
      <c r="V36" s="376">
        <f t="shared" si="1"/>
        <v>2226</v>
      </c>
      <c r="W36" s="338">
        <f t="shared" si="1"/>
        <v>0</v>
      </c>
      <c r="X36" s="337">
        <f t="shared" si="1"/>
        <v>1204</v>
      </c>
      <c r="Y36" s="375">
        <f t="shared" si="1"/>
        <v>0</v>
      </c>
      <c r="Z36" s="376">
        <f t="shared" si="1"/>
        <v>416</v>
      </c>
      <c r="AA36" s="375">
        <f t="shared" si="1"/>
        <v>0</v>
      </c>
      <c r="AB36" s="376">
        <f t="shared" si="1"/>
        <v>526</v>
      </c>
      <c r="AC36" s="375">
        <f t="shared" si="1"/>
        <v>0</v>
      </c>
      <c r="AD36" s="376">
        <f t="shared" si="1"/>
        <v>80</v>
      </c>
      <c r="AE36" s="337">
        <f t="shared" si="1"/>
        <v>0</v>
      </c>
      <c r="AF36" s="183">
        <f t="shared" si="1"/>
        <v>1066</v>
      </c>
      <c r="AG36" s="197">
        <f t="shared" si="1"/>
        <v>500</v>
      </c>
      <c r="AH36" s="184">
        <f t="shared" si="1"/>
        <v>28</v>
      </c>
      <c r="AI36" s="183">
        <f t="shared" si="1"/>
        <v>1070</v>
      </c>
      <c r="AJ36" s="197">
        <f t="shared" si="1"/>
        <v>510</v>
      </c>
      <c r="AK36" s="184">
        <f t="shared" si="1"/>
        <v>29</v>
      </c>
      <c r="AL36" s="183">
        <f t="shared" si="1"/>
        <v>710</v>
      </c>
      <c r="AM36" s="197">
        <f t="shared" si="1"/>
        <v>320</v>
      </c>
      <c r="AN36" s="184">
        <f t="shared" si="1"/>
        <v>19</v>
      </c>
      <c r="AO36" s="183">
        <f t="shared" si="1"/>
        <v>678</v>
      </c>
      <c r="AP36" s="197">
        <f t="shared" si="1"/>
        <v>248</v>
      </c>
      <c r="AQ36" s="184">
        <f t="shared" si="1"/>
        <v>16</v>
      </c>
      <c r="AR36" s="183">
        <f t="shared" si="1"/>
        <v>540</v>
      </c>
      <c r="AS36" s="197">
        <f t="shared" si="1"/>
        <v>202</v>
      </c>
      <c r="AT36" s="184">
        <f t="shared" si="1"/>
        <v>14</v>
      </c>
      <c r="AU36" s="183">
        <f t="shared" si="1"/>
        <v>484</v>
      </c>
      <c r="AV36" s="197">
        <f t="shared" si="1"/>
        <v>220</v>
      </c>
      <c r="AW36" s="184">
        <f t="shared" si="1"/>
        <v>13</v>
      </c>
      <c r="AX36" s="183">
        <f t="shared" si="1"/>
        <v>436</v>
      </c>
      <c r="AY36" s="197">
        <f t="shared" si="1"/>
        <v>176</v>
      </c>
      <c r="AZ36" s="184">
        <f t="shared" si="1"/>
        <v>12</v>
      </c>
      <c r="BA36" s="183">
        <f t="shared" si="1"/>
        <v>110</v>
      </c>
      <c r="BB36" s="197">
        <f t="shared" si="1"/>
        <v>50</v>
      </c>
      <c r="BC36" s="184">
        <f t="shared" si="1"/>
        <v>3</v>
      </c>
      <c r="BD36" s="377">
        <f t="shared" si="1"/>
        <v>134</v>
      </c>
      <c r="BE36" s="378">
        <f t="shared" si="1"/>
        <v>0</v>
      </c>
      <c r="BF36" s="336"/>
      <c r="BG36" s="337"/>
      <c r="BH36" s="337"/>
      <c r="BI36" s="338"/>
    </row>
    <row r="37" spans="1:61" ht="48.75" customHeight="1">
      <c r="A37" s="212"/>
      <c r="B37" s="379" t="s">
        <v>326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1"/>
      <c r="P37" s="382"/>
      <c r="Q37" s="383"/>
      <c r="R37" s="382"/>
      <c r="S37" s="384"/>
      <c r="T37" s="385"/>
      <c r="U37" s="383"/>
      <c r="V37" s="382"/>
      <c r="W37" s="386"/>
      <c r="X37" s="384"/>
      <c r="Y37" s="383"/>
      <c r="Z37" s="387"/>
      <c r="AA37" s="388"/>
      <c r="AB37" s="387"/>
      <c r="AC37" s="388"/>
      <c r="AD37" s="382"/>
      <c r="AE37" s="384"/>
      <c r="AF37" s="92"/>
      <c r="AG37" s="93"/>
      <c r="AH37" s="94"/>
      <c r="AI37" s="92"/>
      <c r="AJ37" s="93"/>
      <c r="AK37" s="94"/>
      <c r="AL37" s="92"/>
      <c r="AM37" s="93"/>
      <c r="AN37" s="94"/>
      <c r="AO37" s="92"/>
      <c r="AP37" s="93"/>
      <c r="AQ37" s="94"/>
      <c r="AR37" s="92"/>
      <c r="AS37" s="93"/>
      <c r="AT37" s="94"/>
      <c r="AU37" s="92"/>
      <c r="AV37" s="93"/>
      <c r="AW37" s="94"/>
      <c r="AX37" s="92"/>
      <c r="AY37" s="93"/>
      <c r="AZ37" s="94"/>
      <c r="BA37" s="92"/>
      <c r="BB37" s="93"/>
      <c r="BC37" s="94"/>
      <c r="BD37" s="389"/>
      <c r="BE37" s="390"/>
      <c r="BF37" s="391"/>
      <c r="BG37" s="392"/>
      <c r="BH37" s="392"/>
      <c r="BI37" s="393"/>
    </row>
    <row r="38" spans="1:61" ht="39.75" customHeight="1">
      <c r="A38" s="213" t="s">
        <v>300</v>
      </c>
      <c r="B38" s="241" t="s">
        <v>139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3"/>
      <c r="P38" s="244">
        <v>1</v>
      </c>
      <c r="Q38" s="264"/>
      <c r="R38" s="246"/>
      <c r="S38" s="247"/>
      <c r="T38" s="248">
        <f>SUM(AF38,AI38,AL38,AO38,AR38,AU38,AX38,BA38)</f>
        <v>144</v>
      </c>
      <c r="U38" s="249"/>
      <c r="V38" s="250">
        <f>SUM(AG38,AJ38,AM38,AP38,AS38,AV38,AY38,BB38)</f>
        <v>76</v>
      </c>
      <c r="W38" s="251"/>
      <c r="X38" s="252">
        <v>52</v>
      </c>
      <c r="Y38" s="232"/>
      <c r="Z38" s="232"/>
      <c r="AA38" s="232"/>
      <c r="AB38" s="232"/>
      <c r="AC38" s="232"/>
      <c r="AD38" s="232">
        <v>24</v>
      </c>
      <c r="AE38" s="233"/>
      <c r="AF38" s="99">
        <v>144</v>
      </c>
      <c r="AG38" s="181">
        <v>76</v>
      </c>
      <c r="AH38" s="100">
        <v>4</v>
      </c>
      <c r="AI38" s="99"/>
      <c r="AJ38" s="181"/>
      <c r="AK38" s="100"/>
      <c r="AL38" s="99"/>
      <c r="AM38" s="181"/>
      <c r="AN38" s="100"/>
      <c r="AO38" s="99"/>
      <c r="AP38" s="181"/>
      <c r="AQ38" s="100"/>
      <c r="AR38" s="99"/>
      <c r="AS38" s="181"/>
      <c r="AT38" s="100"/>
      <c r="AU38" s="99"/>
      <c r="AV38" s="181"/>
      <c r="AW38" s="100"/>
      <c r="AX38" s="99"/>
      <c r="AY38" s="181"/>
      <c r="AZ38" s="100"/>
      <c r="BA38" s="99"/>
      <c r="BB38" s="181"/>
      <c r="BC38" s="100"/>
      <c r="BD38" s="234">
        <f>SUM(AH38,AK38,AN38,AQ38,AT38,AW38,AZ38,BC38)</f>
        <v>4</v>
      </c>
      <c r="BE38" s="235"/>
      <c r="BF38" s="236" t="s">
        <v>253</v>
      </c>
      <c r="BG38" s="237"/>
      <c r="BH38" s="237"/>
      <c r="BI38" s="238"/>
    </row>
    <row r="39" spans="1:61" ht="39.75" customHeight="1">
      <c r="A39" s="213" t="s">
        <v>106</v>
      </c>
      <c r="B39" s="241" t="s">
        <v>320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3"/>
      <c r="P39" s="244"/>
      <c r="Q39" s="245"/>
      <c r="R39" s="246" t="s">
        <v>370</v>
      </c>
      <c r="S39" s="247"/>
      <c r="T39" s="248">
        <f>SUM(AF39,AI39,AL39,AO39,AR39,AU39,AX39,BA39)</f>
        <v>72</v>
      </c>
      <c r="U39" s="249"/>
      <c r="V39" s="250">
        <f>SUM(AG39,AJ39,AM39,AP39,AS39,AV39,AY39,BB39)</f>
        <v>34</v>
      </c>
      <c r="W39" s="251"/>
      <c r="X39" s="252">
        <v>18</v>
      </c>
      <c r="Y39" s="232"/>
      <c r="Z39" s="232"/>
      <c r="AA39" s="232"/>
      <c r="AB39" s="232"/>
      <c r="AC39" s="232"/>
      <c r="AD39" s="232">
        <v>16</v>
      </c>
      <c r="AE39" s="233"/>
      <c r="AF39" s="99">
        <v>72</v>
      </c>
      <c r="AG39" s="181">
        <v>34</v>
      </c>
      <c r="AH39" s="100">
        <v>2</v>
      </c>
      <c r="AI39" s="99"/>
      <c r="AJ39" s="181"/>
      <c r="AK39" s="100"/>
      <c r="AL39" s="99"/>
      <c r="AM39" s="181"/>
      <c r="AN39" s="100"/>
      <c r="AO39" s="99"/>
      <c r="AP39" s="181"/>
      <c r="AQ39" s="100"/>
      <c r="AR39" s="99"/>
      <c r="AS39" s="181"/>
      <c r="AT39" s="100"/>
      <c r="AU39" s="99"/>
      <c r="AV39" s="181"/>
      <c r="AW39" s="100"/>
      <c r="AX39" s="99"/>
      <c r="AY39" s="181"/>
      <c r="AZ39" s="100"/>
      <c r="BA39" s="99"/>
      <c r="BB39" s="181"/>
      <c r="BC39" s="100"/>
      <c r="BD39" s="234">
        <f>SUM(AH39,AK39,AN39,AQ39,AT39,AW39,AZ39,BC39)</f>
        <v>2</v>
      </c>
      <c r="BE39" s="235"/>
      <c r="BF39" s="236" t="s">
        <v>254</v>
      </c>
      <c r="BG39" s="237"/>
      <c r="BH39" s="237"/>
      <c r="BI39" s="238"/>
    </row>
    <row r="40" spans="1:61" ht="39.75" customHeight="1">
      <c r="A40" s="213" t="s">
        <v>107</v>
      </c>
      <c r="B40" s="241" t="s">
        <v>371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3"/>
      <c r="P40" s="244"/>
      <c r="Q40" s="245"/>
      <c r="R40" s="246" t="s">
        <v>372</v>
      </c>
      <c r="S40" s="247"/>
      <c r="T40" s="248">
        <f>SUM(AF40,AI40,AL40,AO40,AR40,AU40,AX40,BA40)</f>
        <v>72</v>
      </c>
      <c r="U40" s="249"/>
      <c r="V40" s="250">
        <f>SUM(AG40,AJ40,AM40,AP40,AS40,AV40,AY40,BB40)</f>
        <v>34</v>
      </c>
      <c r="W40" s="251"/>
      <c r="X40" s="252">
        <v>18</v>
      </c>
      <c r="Y40" s="232"/>
      <c r="Z40" s="232"/>
      <c r="AA40" s="232"/>
      <c r="AB40" s="232"/>
      <c r="AC40" s="232"/>
      <c r="AD40" s="232">
        <v>16</v>
      </c>
      <c r="AE40" s="233"/>
      <c r="AF40" s="99"/>
      <c r="AG40" s="181"/>
      <c r="AH40" s="100"/>
      <c r="AI40" s="99">
        <v>72</v>
      </c>
      <c r="AJ40" s="181">
        <v>34</v>
      </c>
      <c r="AK40" s="100">
        <v>2</v>
      </c>
      <c r="AL40" s="99"/>
      <c r="AM40" s="181"/>
      <c r="AN40" s="100"/>
      <c r="AO40" s="99"/>
      <c r="AP40" s="181"/>
      <c r="AQ40" s="100"/>
      <c r="AR40" s="99"/>
      <c r="AS40" s="181"/>
      <c r="AT40" s="100"/>
      <c r="AU40" s="99"/>
      <c r="AV40" s="181"/>
      <c r="AW40" s="100"/>
      <c r="AX40" s="99"/>
      <c r="AY40" s="181"/>
      <c r="AZ40" s="100"/>
      <c r="BA40" s="99"/>
      <c r="BB40" s="181"/>
      <c r="BC40" s="100"/>
      <c r="BD40" s="234">
        <f>SUM(AH40,AK40,AN40,AQ40,AT40,AW40,AZ40,BC40)</f>
        <v>2</v>
      </c>
      <c r="BE40" s="235"/>
      <c r="BF40" s="236" t="s">
        <v>255</v>
      </c>
      <c r="BG40" s="237"/>
      <c r="BH40" s="237"/>
      <c r="BI40" s="238"/>
    </row>
    <row r="41" spans="1:61" ht="39.75" customHeight="1">
      <c r="A41" s="213" t="s">
        <v>116</v>
      </c>
      <c r="B41" s="241" t="s">
        <v>373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3"/>
      <c r="P41" s="244">
        <v>6</v>
      </c>
      <c r="Q41" s="264"/>
      <c r="R41" s="244"/>
      <c r="S41" s="235"/>
      <c r="T41" s="248">
        <f>SUM(AF41,AI41,AL41,AO41,AR41,AU41,AX41,BA41)</f>
        <v>144</v>
      </c>
      <c r="U41" s="249"/>
      <c r="V41" s="250">
        <f>SUM(AG41,AJ41,AM41,AP41,AS41,AV41,AY41,BB41)</f>
        <v>60</v>
      </c>
      <c r="W41" s="251"/>
      <c r="X41" s="252">
        <v>36</v>
      </c>
      <c r="Y41" s="232"/>
      <c r="Z41" s="232"/>
      <c r="AA41" s="232"/>
      <c r="AB41" s="232"/>
      <c r="AC41" s="232"/>
      <c r="AD41" s="232">
        <v>24</v>
      </c>
      <c r="AE41" s="233"/>
      <c r="AF41" s="99"/>
      <c r="AG41" s="181"/>
      <c r="AH41" s="100"/>
      <c r="AI41" s="99"/>
      <c r="AJ41" s="181"/>
      <c r="AK41" s="100"/>
      <c r="AL41" s="99"/>
      <c r="AM41" s="181"/>
      <c r="AN41" s="100"/>
      <c r="AO41" s="99"/>
      <c r="AP41" s="181"/>
      <c r="AQ41" s="100"/>
      <c r="AR41" s="99"/>
      <c r="AS41" s="181"/>
      <c r="AT41" s="100"/>
      <c r="AU41" s="99">
        <v>144</v>
      </c>
      <c r="AV41" s="181">
        <v>60</v>
      </c>
      <c r="AW41" s="100">
        <v>4</v>
      </c>
      <c r="AX41" s="99"/>
      <c r="AY41" s="181"/>
      <c r="AZ41" s="100"/>
      <c r="BA41" s="99"/>
      <c r="BB41" s="181"/>
      <c r="BC41" s="100"/>
      <c r="BD41" s="234">
        <f>SUM(AH41,AK41,AN41,AQ41,AT41,AW41,AZ41,BC41)</f>
        <v>4</v>
      </c>
      <c r="BE41" s="235"/>
      <c r="BF41" s="236" t="s">
        <v>256</v>
      </c>
      <c r="BG41" s="237"/>
      <c r="BH41" s="237"/>
      <c r="BI41" s="238"/>
    </row>
    <row r="42" spans="1:61" ht="39.75" customHeight="1">
      <c r="A42" s="214"/>
      <c r="B42" s="302" t="s">
        <v>232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4"/>
      <c r="P42" s="394"/>
      <c r="Q42" s="395"/>
      <c r="R42" s="244"/>
      <c r="S42" s="245"/>
      <c r="T42" s="385"/>
      <c r="U42" s="383"/>
      <c r="V42" s="382"/>
      <c r="W42" s="386"/>
      <c r="X42" s="384"/>
      <c r="Y42" s="383"/>
      <c r="Z42" s="382"/>
      <c r="AA42" s="383"/>
      <c r="AB42" s="382"/>
      <c r="AC42" s="383"/>
      <c r="AD42" s="382"/>
      <c r="AE42" s="384"/>
      <c r="AF42" s="99"/>
      <c r="AG42" s="181"/>
      <c r="AH42" s="100"/>
      <c r="AI42" s="99"/>
      <c r="AJ42" s="181"/>
      <c r="AK42" s="100"/>
      <c r="AL42" s="99"/>
      <c r="AM42" s="181"/>
      <c r="AN42" s="100"/>
      <c r="AO42" s="99"/>
      <c r="AP42" s="181"/>
      <c r="AQ42" s="100"/>
      <c r="AR42" s="99"/>
      <c r="AS42" s="181"/>
      <c r="AT42" s="100"/>
      <c r="AU42" s="99"/>
      <c r="AV42" s="181"/>
      <c r="AW42" s="100"/>
      <c r="AX42" s="99"/>
      <c r="AY42" s="181"/>
      <c r="AZ42" s="100"/>
      <c r="BA42" s="99"/>
      <c r="BB42" s="181"/>
      <c r="BC42" s="100"/>
      <c r="BD42" s="385"/>
      <c r="BE42" s="386"/>
      <c r="BF42" s="236"/>
      <c r="BG42" s="237"/>
      <c r="BH42" s="237"/>
      <c r="BI42" s="238"/>
    </row>
    <row r="43" spans="1:61" ht="39.75" customHeight="1">
      <c r="A43" s="215" t="s">
        <v>117</v>
      </c>
      <c r="B43" s="241" t="s">
        <v>155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4" t="s">
        <v>327</v>
      </c>
      <c r="Q43" s="264"/>
      <c r="R43" s="244"/>
      <c r="S43" s="235"/>
      <c r="T43" s="248">
        <f>SUM(AF43,AI43,AL43,AO43,AR43,AU43,AX43,BA43)</f>
        <v>446</v>
      </c>
      <c r="U43" s="249"/>
      <c r="V43" s="250">
        <f>SUM(AG43,AJ43,AM43,AP43,AS43,AV43,AY43,BB43)</f>
        <v>238</v>
      </c>
      <c r="W43" s="251"/>
      <c r="X43" s="234">
        <v>118</v>
      </c>
      <c r="Y43" s="264"/>
      <c r="Z43" s="244"/>
      <c r="AA43" s="264"/>
      <c r="AB43" s="244">
        <v>120</v>
      </c>
      <c r="AC43" s="264"/>
      <c r="AD43" s="244"/>
      <c r="AE43" s="235"/>
      <c r="AF43" s="99">
        <v>110</v>
      </c>
      <c r="AG43" s="181">
        <v>68</v>
      </c>
      <c r="AH43" s="101">
        <v>3</v>
      </c>
      <c r="AI43" s="99">
        <v>216</v>
      </c>
      <c r="AJ43" s="181">
        <v>102</v>
      </c>
      <c r="AK43" s="100">
        <v>6</v>
      </c>
      <c r="AL43" s="99">
        <v>120</v>
      </c>
      <c r="AM43" s="181">
        <v>68</v>
      </c>
      <c r="AN43" s="100">
        <v>3</v>
      </c>
      <c r="AO43" s="99"/>
      <c r="AP43" s="181"/>
      <c r="AQ43" s="100"/>
      <c r="AR43" s="99"/>
      <c r="AS43" s="181"/>
      <c r="AT43" s="100"/>
      <c r="AU43" s="99"/>
      <c r="AV43" s="181"/>
      <c r="AW43" s="100"/>
      <c r="AX43" s="99"/>
      <c r="AY43" s="181"/>
      <c r="AZ43" s="100"/>
      <c r="BA43" s="99"/>
      <c r="BB43" s="181"/>
      <c r="BC43" s="100"/>
      <c r="BD43" s="234">
        <f>SUM(AH43,AK43,AN43,AQ43,AT43,AW43,AZ43,BC43)</f>
        <v>12</v>
      </c>
      <c r="BE43" s="235"/>
      <c r="BF43" s="305" t="s">
        <v>258</v>
      </c>
      <c r="BG43" s="306"/>
      <c r="BH43" s="306"/>
      <c r="BI43" s="307"/>
    </row>
    <row r="44" spans="1:61" ht="54.75" customHeight="1">
      <c r="A44" s="215" t="s">
        <v>118</v>
      </c>
      <c r="B44" s="261" t="s">
        <v>185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3"/>
      <c r="P44" s="244"/>
      <c r="Q44" s="264"/>
      <c r="R44" s="244">
        <v>3</v>
      </c>
      <c r="S44" s="245"/>
      <c r="T44" s="248">
        <f>SUM(AF44,AI44,AL44,AO44,AR44,AU44,AX44,BA44)</f>
        <v>110</v>
      </c>
      <c r="U44" s="249"/>
      <c r="V44" s="250">
        <f>SUM(AG44,AJ44,AM44,AP44,AS44,AV44,AY44,BB44)</f>
        <v>50</v>
      </c>
      <c r="W44" s="251"/>
      <c r="X44" s="245">
        <v>34</v>
      </c>
      <c r="Y44" s="264"/>
      <c r="Z44" s="244"/>
      <c r="AA44" s="264"/>
      <c r="AB44" s="244">
        <v>16</v>
      </c>
      <c r="AC44" s="264"/>
      <c r="AD44" s="244"/>
      <c r="AE44" s="245"/>
      <c r="AF44" s="99"/>
      <c r="AG44" s="181"/>
      <c r="AH44" s="100"/>
      <c r="AI44" s="99"/>
      <c r="AJ44" s="181"/>
      <c r="AK44" s="100"/>
      <c r="AL44" s="99">
        <v>110</v>
      </c>
      <c r="AM44" s="181">
        <v>50</v>
      </c>
      <c r="AN44" s="101">
        <v>3</v>
      </c>
      <c r="AO44" s="99"/>
      <c r="AP44" s="181"/>
      <c r="AQ44" s="101"/>
      <c r="AR44" s="99"/>
      <c r="AS44" s="181"/>
      <c r="AT44" s="100"/>
      <c r="AU44" s="99"/>
      <c r="AV44" s="181"/>
      <c r="AW44" s="100"/>
      <c r="AX44" s="99"/>
      <c r="AY44" s="181"/>
      <c r="AZ44" s="100"/>
      <c r="BA44" s="99"/>
      <c r="BB44" s="181"/>
      <c r="BC44" s="100"/>
      <c r="BD44" s="234">
        <f>SUM(AH44,AK44,AN44,AQ44,AT44,AW44,AZ44,BC44)</f>
        <v>3</v>
      </c>
      <c r="BE44" s="235"/>
      <c r="BF44" s="305" t="s">
        <v>258</v>
      </c>
      <c r="BG44" s="306"/>
      <c r="BH44" s="306"/>
      <c r="BI44" s="307"/>
    </row>
    <row r="45" spans="1:61" ht="51.75" customHeight="1">
      <c r="A45" s="258" t="s">
        <v>346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</row>
    <row r="46" spans="1:61" ht="41.25" customHeight="1">
      <c r="A46" s="213"/>
      <c r="B46" s="302" t="s">
        <v>321</v>
      </c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4"/>
      <c r="P46" s="168"/>
      <c r="Q46" s="170"/>
      <c r="R46" s="168"/>
      <c r="S46" s="169"/>
      <c r="T46" s="95"/>
      <c r="U46" s="96"/>
      <c r="V46" s="97"/>
      <c r="W46" s="98"/>
      <c r="X46" s="169"/>
      <c r="Y46" s="170"/>
      <c r="Z46" s="168"/>
      <c r="AA46" s="170"/>
      <c r="AB46" s="168"/>
      <c r="AC46" s="170"/>
      <c r="AD46" s="168"/>
      <c r="AE46" s="169"/>
      <c r="AF46" s="99"/>
      <c r="AG46" s="181"/>
      <c r="AH46" s="100"/>
      <c r="AI46" s="99"/>
      <c r="AJ46" s="181"/>
      <c r="AK46" s="100"/>
      <c r="AL46" s="99"/>
      <c r="AM46" s="181"/>
      <c r="AN46" s="101"/>
      <c r="AO46" s="99"/>
      <c r="AP46" s="181"/>
      <c r="AQ46" s="101"/>
      <c r="AR46" s="99"/>
      <c r="AS46" s="181"/>
      <c r="AT46" s="100"/>
      <c r="AU46" s="99"/>
      <c r="AV46" s="181"/>
      <c r="AW46" s="100"/>
      <c r="AX46" s="99"/>
      <c r="AY46" s="181"/>
      <c r="AZ46" s="100"/>
      <c r="BA46" s="99"/>
      <c r="BB46" s="181"/>
      <c r="BC46" s="100"/>
      <c r="BD46" s="166"/>
      <c r="BE46" s="167"/>
      <c r="BF46" s="171"/>
      <c r="BG46" s="172"/>
      <c r="BH46" s="172"/>
      <c r="BI46" s="173"/>
    </row>
    <row r="47" spans="1:61" ht="39.75" customHeight="1">
      <c r="A47" s="271" t="s">
        <v>120</v>
      </c>
      <c r="B47" s="396" t="s">
        <v>186</v>
      </c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8"/>
      <c r="P47" s="244">
        <v>1</v>
      </c>
      <c r="Q47" s="264"/>
      <c r="R47" s="244"/>
      <c r="S47" s="245"/>
      <c r="T47" s="248">
        <f>SUM(AF47,AI47,AL47,AO47,AR47,AU47,AX47,BA47)</f>
        <v>240</v>
      </c>
      <c r="U47" s="249"/>
      <c r="V47" s="250">
        <f>SUM(AG47,AJ47,AM47,AP47,AS47,AV47,AY47,BB47)</f>
        <v>102</v>
      </c>
      <c r="W47" s="251"/>
      <c r="X47" s="245">
        <v>34</v>
      </c>
      <c r="Y47" s="264"/>
      <c r="Z47" s="244">
        <v>68</v>
      </c>
      <c r="AA47" s="264"/>
      <c r="AB47" s="244"/>
      <c r="AC47" s="264"/>
      <c r="AD47" s="244"/>
      <c r="AE47" s="245"/>
      <c r="AF47" s="99">
        <v>240</v>
      </c>
      <c r="AG47" s="181">
        <v>102</v>
      </c>
      <c r="AH47" s="101">
        <v>6</v>
      </c>
      <c r="AI47" s="99"/>
      <c r="AJ47" s="181"/>
      <c r="AK47" s="100"/>
      <c r="AL47" s="99"/>
      <c r="AM47" s="181"/>
      <c r="AN47" s="100"/>
      <c r="AO47" s="99"/>
      <c r="AP47" s="181"/>
      <c r="AQ47" s="100"/>
      <c r="AR47" s="99"/>
      <c r="AS47" s="181"/>
      <c r="AT47" s="100"/>
      <c r="AU47" s="99"/>
      <c r="AV47" s="181"/>
      <c r="AW47" s="100"/>
      <c r="AX47" s="99"/>
      <c r="AY47" s="181"/>
      <c r="AZ47" s="100"/>
      <c r="BA47" s="99"/>
      <c r="BB47" s="181"/>
      <c r="BC47" s="100"/>
      <c r="BD47" s="234">
        <f>SUM(AH47,AK47,AN47,AQ47,AT47,AW47,AZ47,BC47)</f>
        <v>6</v>
      </c>
      <c r="BE47" s="235"/>
      <c r="BF47" s="277" t="s">
        <v>260</v>
      </c>
      <c r="BG47" s="278"/>
      <c r="BH47" s="278"/>
      <c r="BI47" s="279"/>
    </row>
    <row r="48" spans="1:61" ht="56.25" customHeight="1">
      <c r="A48" s="272"/>
      <c r="B48" s="261" t="s">
        <v>187</v>
      </c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3"/>
      <c r="P48" s="244"/>
      <c r="Q48" s="264"/>
      <c r="R48" s="244"/>
      <c r="S48" s="235"/>
      <c r="T48" s="248">
        <f>SUM(AF48,AI48,AL48,AO48,AR48,AU48,AX48,BA48)</f>
        <v>40</v>
      </c>
      <c r="U48" s="249"/>
      <c r="V48" s="250">
        <f>SUM(AG48,AJ48,AM48,AP48,AS48,AV48,AY48,BB48)</f>
        <v>0</v>
      </c>
      <c r="W48" s="251"/>
      <c r="X48" s="234"/>
      <c r="Y48" s="264"/>
      <c r="Z48" s="244"/>
      <c r="AA48" s="264"/>
      <c r="AB48" s="244"/>
      <c r="AC48" s="264"/>
      <c r="AD48" s="244"/>
      <c r="AE48" s="235"/>
      <c r="AF48" s="99">
        <v>40</v>
      </c>
      <c r="AG48" s="181"/>
      <c r="AH48" s="100">
        <v>1</v>
      </c>
      <c r="AI48" s="99"/>
      <c r="AJ48" s="181"/>
      <c r="AK48" s="100"/>
      <c r="AL48" s="99"/>
      <c r="AM48" s="181"/>
      <c r="AN48" s="100"/>
      <c r="AO48" s="99"/>
      <c r="AP48" s="181"/>
      <c r="AQ48" s="102"/>
      <c r="AR48" s="99"/>
      <c r="AS48" s="181"/>
      <c r="AT48" s="100"/>
      <c r="AU48" s="99"/>
      <c r="AV48" s="181"/>
      <c r="AW48" s="100"/>
      <c r="AX48" s="99"/>
      <c r="AY48" s="181"/>
      <c r="AZ48" s="100"/>
      <c r="BA48" s="99"/>
      <c r="BB48" s="181"/>
      <c r="BC48" s="100"/>
      <c r="BD48" s="234">
        <f>SUM(AH48,AK48,AN48,AQ48,AT48,AW48,AZ48,BC48)</f>
        <v>1</v>
      </c>
      <c r="BE48" s="235"/>
      <c r="BF48" s="399"/>
      <c r="BG48" s="400"/>
      <c r="BH48" s="400"/>
      <c r="BI48" s="401"/>
    </row>
    <row r="49" spans="1:61" ht="39.75" customHeight="1">
      <c r="A49" s="214"/>
      <c r="B49" s="302" t="s">
        <v>233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4"/>
      <c r="P49" s="394"/>
      <c r="Q49" s="395"/>
      <c r="R49" s="244"/>
      <c r="S49" s="245"/>
      <c r="T49" s="385"/>
      <c r="U49" s="383"/>
      <c r="V49" s="382"/>
      <c r="W49" s="386"/>
      <c r="X49" s="384"/>
      <c r="Y49" s="383"/>
      <c r="Z49" s="382"/>
      <c r="AA49" s="383"/>
      <c r="AB49" s="382"/>
      <c r="AC49" s="383"/>
      <c r="AD49" s="382"/>
      <c r="AE49" s="384"/>
      <c r="AF49" s="99"/>
      <c r="AG49" s="181"/>
      <c r="AH49" s="100"/>
      <c r="AI49" s="99"/>
      <c r="AJ49" s="181"/>
      <c r="AK49" s="100"/>
      <c r="AL49" s="99"/>
      <c r="AM49" s="181"/>
      <c r="AN49" s="100"/>
      <c r="AO49" s="99"/>
      <c r="AP49" s="181"/>
      <c r="AQ49" s="100"/>
      <c r="AR49" s="99"/>
      <c r="AS49" s="181"/>
      <c r="AT49" s="100"/>
      <c r="AU49" s="99"/>
      <c r="AV49" s="181"/>
      <c r="AW49" s="100"/>
      <c r="AX49" s="99"/>
      <c r="AY49" s="181"/>
      <c r="AZ49" s="100"/>
      <c r="BA49" s="99"/>
      <c r="BB49" s="181"/>
      <c r="BC49" s="100"/>
      <c r="BD49" s="385"/>
      <c r="BE49" s="386"/>
      <c r="BF49" s="236"/>
      <c r="BG49" s="237"/>
      <c r="BH49" s="237"/>
      <c r="BI49" s="238"/>
    </row>
    <row r="50" spans="1:61" ht="39.75" customHeight="1">
      <c r="A50" s="215" t="s">
        <v>121</v>
      </c>
      <c r="B50" s="241" t="s">
        <v>156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4">
        <v>1.2</v>
      </c>
      <c r="Q50" s="264"/>
      <c r="R50" s="244"/>
      <c r="S50" s="235"/>
      <c r="T50" s="248">
        <f>SUM(AF50,AI50,AL50,AO50,AR50,AU50,AX50,BA50)</f>
        <v>456</v>
      </c>
      <c r="U50" s="249"/>
      <c r="V50" s="250">
        <f>SUM(AG50,AJ50,AM50,AP50,AS50,AV50,AY50,BB50)</f>
        <v>204</v>
      </c>
      <c r="W50" s="251"/>
      <c r="X50" s="234">
        <v>104</v>
      </c>
      <c r="Y50" s="264"/>
      <c r="Z50" s="244">
        <v>52</v>
      </c>
      <c r="AA50" s="264"/>
      <c r="AB50" s="244">
        <v>48</v>
      </c>
      <c r="AC50" s="264"/>
      <c r="AD50" s="244"/>
      <c r="AE50" s="235"/>
      <c r="AF50" s="99">
        <v>240</v>
      </c>
      <c r="AG50" s="181">
        <v>102</v>
      </c>
      <c r="AH50" s="101">
        <v>6</v>
      </c>
      <c r="AI50" s="99">
        <v>216</v>
      </c>
      <c r="AJ50" s="181">
        <v>102</v>
      </c>
      <c r="AK50" s="100">
        <v>6</v>
      </c>
      <c r="AL50" s="99"/>
      <c r="AM50" s="181"/>
      <c r="AN50" s="100"/>
      <c r="AO50" s="99"/>
      <c r="AP50" s="181"/>
      <c r="AQ50" s="100"/>
      <c r="AR50" s="99"/>
      <c r="AS50" s="181"/>
      <c r="AT50" s="100"/>
      <c r="AU50" s="99"/>
      <c r="AV50" s="181"/>
      <c r="AW50" s="100"/>
      <c r="AX50" s="99"/>
      <c r="AY50" s="181"/>
      <c r="AZ50" s="100"/>
      <c r="BA50" s="99"/>
      <c r="BB50" s="181"/>
      <c r="BC50" s="100"/>
      <c r="BD50" s="234">
        <f>SUM(AH50,AK50,AN50,AQ50,AT50,AW50,AZ50,BC50)</f>
        <v>12</v>
      </c>
      <c r="BE50" s="235"/>
      <c r="BF50" s="305" t="s">
        <v>261</v>
      </c>
      <c r="BG50" s="306"/>
      <c r="BH50" s="306"/>
      <c r="BI50" s="307"/>
    </row>
    <row r="51" spans="1:61" s="7" customFormat="1" ht="49.5" customHeight="1">
      <c r="A51" s="215"/>
      <c r="B51" s="299" t="s">
        <v>248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1"/>
      <c r="P51" s="168"/>
      <c r="Q51" s="170"/>
      <c r="R51" s="168"/>
      <c r="S51" s="169"/>
      <c r="T51" s="95"/>
      <c r="U51" s="96"/>
      <c r="V51" s="97"/>
      <c r="W51" s="98"/>
      <c r="X51" s="169"/>
      <c r="Y51" s="170"/>
      <c r="Z51" s="168"/>
      <c r="AA51" s="170"/>
      <c r="AB51" s="168"/>
      <c r="AC51" s="170"/>
      <c r="AD51" s="168"/>
      <c r="AE51" s="169"/>
      <c r="AF51" s="99"/>
      <c r="AG51" s="181"/>
      <c r="AH51" s="100"/>
      <c r="AI51" s="99"/>
      <c r="AJ51" s="181"/>
      <c r="AK51" s="168"/>
      <c r="AL51" s="99"/>
      <c r="AM51" s="181"/>
      <c r="AN51" s="168"/>
      <c r="AO51" s="103"/>
      <c r="AP51" s="104"/>
      <c r="AQ51" s="105"/>
      <c r="AR51" s="170"/>
      <c r="AS51" s="181"/>
      <c r="AT51" s="100"/>
      <c r="AU51" s="99"/>
      <c r="AV51" s="181"/>
      <c r="AW51" s="100"/>
      <c r="AX51" s="99"/>
      <c r="AY51" s="181"/>
      <c r="AZ51" s="100"/>
      <c r="BA51" s="99"/>
      <c r="BB51" s="181"/>
      <c r="BC51" s="100"/>
      <c r="BD51" s="166"/>
      <c r="BE51" s="167"/>
      <c r="BF51" s="174"/>
      <c r="BG51" s="175"/>
      <c r="BH51" s="175"/>
      <c r="BI51" s="176"/>
    </row>
    <row r="52" spans="1:61" s="7" customFormat="1" ht="49.5" customHeight="1">
      <c r="A52" s="213" t="s">
        <v>172</v>
      </c>
      <c r="B52" s="396" t="s">
        <v>162</v>
      </c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8"/>
      <c r="P52" s="244">
        <v>1</v>
      </c>
      <c r="Q52" s="264"/>
      <c r="R52" s="246" t="s">
        <v>372</v>
      </c>
      <c r="S52" s="247"/>
      <c r="T52" s="248">
        <f>SUM(AF52,AI52,AL52,AO52,AR52,AU52,AX52,BA52)</f>
        <v>218</v>
      </c>
      <c r="U52" s="249"/>
      <c r="V52" s="250">
        <f>SUM(AG52,AJ52,AM52,AP52,AS52,AV52,AY52,BB52)</f>
        <v>98</v>
      </c>
      <c r="W52" s="251"/>
      <c r="X52" s="245">
        <v>32</v>
      </c>
      <c r="Y52" s="264"/>
      <c r="Z52" s="244"/>
      <c r="AA52" s="264"/>
      <c r="AB52" s="244">
        <v>66</v>
      </c>
      <c r="AC52" s="264"/>
      <c r="AD52" s="244"/>
      <c r="AE52" s="245"/>
      <c r="AF52" s="99">
        <v>110</v>
      </c>
      <c r="AG52" s="181">
        <v>50</v>
      </c>
      <c r="AH52" s="100">
        <v>3</v>
      </c>
      <c r="AI52" s="99">
        <v>108</v>
      </c>
      <c r="AJ52" s="181">
        <v>48</v>
      </c>
      <c r="AK52" s="168">
        <v>3</v>
      </c>
      <c r="AL52" s="99"/>
      <c r="AM52" s="181"/>
      <c r="AN52" s="168"/>
      <c r="AO52" s="103"/>
      <c r="AP52" s="104"/>
      <c r="AQ52" s="105"/>
      <c r="AR52" s="170"/>
      <c r="AS52" s="181"/>
      <c r="AT52" s="100"/>
      <c r="AU52" s="99"/>
      <c r="AV52" s="181"/>
      <c r="AW52" s="100"/>
      <c r="AX52" s="99"/>
      <c r="AY52" s="181"/>
      <c r="AZ52" s="100"/>
      <c r="BA52" s="99"/>
      <c r="BB52" s="181"/>
      <c r="BC52" s="100"/>
      <c r="BD52" s="234">
        <f>SUM(AH52,AK52,AN52,AQ52,AT52,AW52,AZ52,BC52)</f>
        <v>6</v>
      </c>
      <c r="BE52" s="235"/>
      <c r="BF52" s="305" t="s">
        <v>264</v>
      </c>
      <c r="BG52" s="306"/>
      <c r="BH52" s="306"/>
      <c r="BI52" s="307"/>
    </row>
    <row r="53" spans="1:61" s="7" customFormat="1" ht="49.5" customHeight="1">
      <c r="A53" s="213"/>
      <c r="B53" s="299" t="s">
        <v>237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1"/>
      <c r="P53" s="168"/>
      <c r="Q53" s="170"/>
      <c r="R53" s="168"/>
      <c r="S53" s="169"/>
      <c r="T53" s="95"/>
      <c r="U53" s="96"/>
      <c r="V53" s="97"/>
      <c r="W53" s="98"/>
      <c r="X53" s="169"/>
      <c r="Y53" s="170"/>
      <c r="Z53" s="168"/>
      <c r="AA53" s="170"/>
      <c r="AB53" s="168"/>
      <c r="AC53" s="170"/>
      <c r="AD53" s="168"/>
      <c r="AE53" s="169"/>
      <c r="AF53" s="99"/>
      <c r="AG53" s="181"/>
      <c r="AH53" s="100"/>
      <c r="AI53" s="99"/>
      <c r="AJ53" s="181"/>
      <c r="AK53" s="100"/>
      <c r="AL53" s="99"/>
      <c r="AM53" s="181"/>
      <c r="AN53" s="168"/>
      <c r="AO53" s="99"/>
      <c r="AP53" s="181"/>
      <c r="AQ53" s="100"/>
      <c r="AR53" s="170"/>
      <c r="AS53" s="181"/>
      <c r="AT53" s="100"/>
      <c r="AU53" s="99"/>
      <c r="AV53" s="181"/>
      <c r="AW53" s="100"/>
      <c r="AX53" s="170"/>
      <c r="AY53" s="181"/>
      <c r="AZ53" s="100"/>
      <c r="BA53" s="99"/>
      <c r="BB53" s="181"/>
      <c r="BC53" s="100"/>
      <c r="BD53" s="166"/>
      <c r="BE53" s="167"/>
      <c r="BF53" s="177"/>
      <c r="BG53" s="178"/>
      <c r="BH53" s="178"/>
      <c r="BI53" s="179"/>
    </row>
    <row r="54" spans="1:61" s="7" customFormat="1" ht="49.5" customHeight="1">
      <c r="A54" s="213" t="s">
        <v>173</v>
      </c>
      <c r="B54" s="396" t="s">
        <v>169</v>
      </c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8"/>
      <c r="P54" s="244">
        <v>2</v>
      </c>
      <c r="Q54" s="264"/>
      <c r="R54" s="244">
        <v>1</v>
      </c>
      <c r="S54" s="245"/>
      <c r="T54" s="248">
        <f>SUM(AF54,AI54,AL54,AO54,AR54,AU54,AX54,BA54)</f>
        <v>218</v>
      </c>
      <c r="U54" s="249"/>
      <c r="V54" s="250">
        <f>SUM(AG54,AJ54,AM54,AP54,AS54,AV54,AY54,BB54)</f>
        <v>100</v>
      </c>
      <c r="W54" s="251"/>
      <c r="X54" s="245"/>
      <c r="Y54" s="264"/>
      <c r="Z54" s="244"/>
      <c r="AA54" s="264"/>
      <c r="AB54" s="244">
        <v>100</v>
      </c>
      <c r="AC54" s="264"/>
      <c r="AD54" s="244"/>
      <c r="AE54" s="245"/>
      <c r="AF54" s="99">
        <v>110</v>
      </c>
      <c r="AG54" s="181">
        <v>68</v>
      </c>
      <c r="AH54" s="100">
        <v>3</v>
      </c>
      <c r="AI54" s="99">
        <v>108</v>
      </c>
      <c r="AJ54" s="181">
        <v>32</v>
      </c>
      <c r="AK54" s="100">
        <v>3</v>
      </c>
      <c r="AL54" s="99"/>
      <c r="AM54" s="181"/>
      <c r="AN54" s="168"/>
      <c r="AO54" s="99"/>
      <c r="AP54" s="181"/>
      <c r="AQ54" s="100"/>
      <c r="AR54" s="170"/>
      <c r="AS54" s="181"/>
      <c r="AT54" s="100"/>
      <c r="AU54" s="99"/>
      <c r="AV54" s="181"/>
      <c r="AW54" s="100"/>
      <c r="AX54" s="99"/>
      <c r="AY54" s="181"/>
      <c r="AZ54" s="100"/>
      <c r="BA54" s="99"/>
      <c r="BB54" s="181"/>
      <c r="BC54" s="100"/>
      <c r="BD54" s="234">
        <f>SUM(AH54,AK54,AN54,AQ54,AT54,AW54,AZ54,BC54)</f>
        <v>6</v>
      </c>
      <c r="BE54" s="235"/>
      <c r="BF54" s="305" t="s">
        <v>257</v>
      </c>
      <c r="BG54" s="306"/>
      <c r="BH54" s="306"/>
      <c r="BI54" s="307"/>
    </row>
    <row r="55" spans="1:61" s="7" customFormat="1" ht="39.75" customHeight="1">
      <c r="A55" s="213"/>
      <c r="B55" s="299" t="s">
        <v>239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1"/>
      <c r="P55" s="168"/>
      <c r="Q55" s="170"/>
      <c r="R55" s="168"/>
      <c r="S55" s="169"/>
      <c r="T55" s="95"/>
      <c r="U55" s="96"/>
      <c r="V55" s="97"/>
      <c r="W55" s="98"/>
      <c r="X55" s="169"/>
      <c r="Y55" s="170"/>
      <c r="Z55" s="168"/>
      <c r="AA55" s="170"/>
      <c r="AB55" s="168"/>
      <c r="AC55" s="170"/>
      <c r="AD55" s="168"/>
      <c r="AE55" s="169"/>
      <c r="AF55" s="99"/>
      <c r="AG55" s="181"/>
      <c r="AH55" s="100"/>
      <c r="AI55" s="99"/>
      <c r="AJ55" s="181"/>
      <c r="AK55" s="100"/>
      <c r="AL55" s="99"/>
      <c r="AM55" s="181"/>
      <c r="AN55" s="168"/>
      <c r="AO55" s="99"/>
      <c r="AP55" s="181"/>
      <c r="AQ55" s="101"/>
      <c r="AR55" s="170"/>
      <c r="AS55" s="181"/>
      <c r="AT55" s="100"/>
      <c r="AU55" s="99"/>
      <c r="AV55" s="181"/>
      <c r="AW55" s="100"/>
      <c r="AX55" s="99"/>
      <c r="AY55" s="181"/>
      <c r="AZ55" s="100"/>
      <c r="BA55" s="99"/>
      <c r="BB55" s="181"/>
      <c r="BC55" s="100"/>
      <c r="BD55" s="166"/>
      <c r="BE55" s="167"/>
      <c r="BF55" s="177"/>
      <c r="BG55" s="178"/>
      <c r="BH55" s="178"/>
      <c r="BI55" s="179"/>
    </row>
    <row r="56" spans="1:61" s="7" customFormat="1" ht="39.75" customHeight="1">
      <c r="A56" s="213" t="s">
        <v>174</v>
      </c>
      <c r="B56" s="217" t="s">
        <v>193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16"/>
      <c r="P56" s="244"/>
      <c r="Q56" s="264"/>
      <c r="R56" s="244">
        <v>2</v>
      </c>
      <c r="S56" s="245"/>
      <c r="T56" s="248">
        <f>SUM(AF56,AI56,AL56,AO56,AR56,AU56,AX56,BA56)</f>
        <v>110</v>
      </c>
      <c r="U56" s="249"/>
      <c r="V56" s="250">
        <f>SUM(AG56,AJ56,AM56,AP56,AS56,AV56,AY56,BB56)</f>
        <v>64</v>
      </c>
      <c r="W56" s="251"/>
      <c r="X56" s="245">
        <v>48</v>
      </c>
      <c r="Y56" s="264"/>
      <c r="Z56" s="244">
        <v>16</v>
      </c>
      <c r="AA56" s="264"/>
      <c r="AB56" s="244"/>
      <c r="AC56" s="264"/>
      <c r="AD56" s="244"/>
      <c r="AE56" s="245"/>
      <c r="AF56" s="99"/>
      <c r="AG56" s="181"/>
      <c r="AH56" s="100"/>
      <c r="AI56" s="99">
        <v>110</v>
      </c>
      <c r="AJ56" s="181">
        <v>64</v>
      </c>
      <c r="AK56" s="100">
        <v>3</v>
      </c>
      <c r="AL56" s="99"/>
      <c r="AM56" s="181"/>
      <c r="AN56" s="100"/>
      <c r="AO56" s="99"/>
      <c r="AP56" s="181"/>
      <c r="AQ56" s="100"/>
      <c r="AR56" s="99"/>
      <c r="AS56" s="181"/>
      <c r="AT56" s="100"/>
      <c r="AU56" s="99"/>
      <c r="AV56" s="181"/>
      <c r="AW56" s="100"/>
      <c r="AX56" s="99"/>
      <c r="AY56" s="181"/>
      <c r="AZ56" s="100"/>
      <c r="BA56" s="99"/>
      <c r="BB56" s="181"/>
      <c r="BC56" s="100"/>
      <c r="BD56" s="234">
        <f>SUM(AH56,AK56,AN56,AQ56,AT56,AW56,AZ56,BC56)</f>
        <v>3</v>
      </c>
      <c r="BE56" s="235"/>
      <c r="BF56" s="305" t="s">
        <v>265</v>
      </c>
      <c r="BG56" s="306"/>
      <c r="BH56" s="306"/>
      <c r="BI56" s="307"/>
    </row>
    <row r="57" spans="1:61" s="7" customFormat="1" ht="39.75" customHeight="1">
      <c r="A57" s="213" t="s">
        <v>175</v>
      </c>
      <c r="B57" s="396" t="s">
        <v>157</v>
      </c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8"/>
      <c r="P57" s="244">
        <v>2</v>
      </c>
      <c r="Q57" s="264"/>
      <c r="R57" s="244"/>
      <c r="S57" s="245"/>
      <c r="T57" s="248">
        <f>SUM(AF57,AI57,AL57,AO57,AR57,AU57,AX57,BA57)</f>
        <v>120</v>
      </c>
      <c r="U57" s="249"/>
      <c r="V57" s="250">
        <f>SUM(AG57,AJ57,AM57,AP57,AS57,AV57,AY57,BB57)</f>
        <v>64</v>
      </c>
      <c r="W57" s="251"/>
      <c r="X57" s="234">
        <v>32</v>
      </c>
      <c r="Y57" s="264"/>
      <c r="Z57" s="244"/>
      <c r="AA57" s="264"/>
      <c r="AB57" s="244">
        <v>32</v>
      </c>
      <c r="AC57" s="264"/>
      <c r="AD57" s="244"/>
      <c r="AE57" s="245"/>
      <c r="AF57" s="99"/>
      <c r="AG57" s="181"/>
      <c r="AH57" s="100"/>
      <c r="AI57" s="99">
        <v>120</v>
      </c>
      <c r="AJ57" s="181">
        <v>64</v>
      </c>
      <c r="AK57" s="100">
        <v>3</v>
      </c>
      <c r="AL57" s="99"/>
      <c r="AM57" s="181"/>
      <c r="AN57" s="168"/>
      <c r="AO57" s="103"/>
      <c r="AP57" s="104"/>
      <c r="AQ57" s="105"/>
      <c r="AR57" s="170"/>
      <c r="AS57" s="181"/>
      <c r="AT57" s="100"/>
      <c r="AU57" s="99"/>
      <c r="AV57" s="181"/>
      <c r="AW57" s="100"/>
      <c r="AX57" s="99"/>
      <c r="AY57" s="181"/>
      <c r="AZ57" s="100"/>
      <c r="BA57" s="99"/>
      <c r="BB57" s="181"/>
      <c r="BC57" s="100"/>
      <c r="BD57" s="234">
        <f>SUM(AH57,AK57,AN57,AQ57,AT57,AW57,AZ57,BC57)</f>
        <v>3</v>
      </c>
      <c r="BE57" s="235"/>
      <c r="BF57" s="305" t="s">
        <v>267</v>
      </c>
      <c r="BG57" s="306"/>
      <c r="BH57" s="306"/>
      <c r="BI57" s="307"/>
    </row>
    <row r="58" spans="1:61" s="7" customFormat="1" ht="39.75" customHeight="1">
      <c r="A58" s="271" t="s">
        <v>176</v>
      </c>
      <c r="B58" s="396" t="s">
        <v>160</v>
      </c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8"/>
      <c r="P58" s="244">
        <v>3</v>
      </c>
      <c r="Q58" s="264"/>
      <c r="R58" s="244">
        <v>2</v>
      </c>
      <c r="S58" s="245"/>
      <c r="T58" s="248">
        <f>SUM(AF58,AI58,AL58,AO58,AR58,AU58,AX58,BA58)</f>
        <v>230</v>
      </c>
      <c r="U58" s="249"/>
      <c r="V58" s="250">
        <f>SUM(AG58,AJ58,AM58,AP58,AS58,AV58,AY58,BB58)</f>
        <v>114</v>
      </c>
      <c r="W58" s="251"/>
      <c r="X58" s="245">
        <v>66</v>
      </c>
      <c r="Y58" s="264"/>
      <c r="Z58" s="244">
        <v>32</v>
      </c>
      <c r="AA58" s="264"/>
      <c r="AB58" s="244">
        <v>16</v>
      </c>
      <c r="AC58" s="264"/>
      <c r="AD58" s="244"/>
      <c r="AE58" s="245"/>
      <c r="AF58" s="99"/>
      <c r="AG58" s="181"/>
      <c r="AH58" s="100"/>
      <c r="AI58" s="99">
        <v>120</v>
      </c>
      <c r="AJ58" s="181">
        <v>64</v>
      </c>
      <c r="AK58" s="100">
        <v>3</v>
      </c>
      <c r="AL58" s="99">
        <v>110</v>
      </c>
      <c r="AM58" s="181">
        <v>50</v>
      </c>
      <c r="AN58" s="168">
        <v>3</v>
      </c>
      <c r="AO58" s="103"/>
      <c r="AP58" s="104"/>
      <c r="AQ58" s="105"/>
      <c r="AR58" s="170"/>
      <c r="AS58" s="181"/>
      <c r="AT58" s="100"/>
      <c r="AU58" s="99"/>
      <c r="AV58" s="181"/>
      <c r="AW58" s="100"/>
      <c r="AX58" s="99"/>
      <c r="AY58" s="181"/>
      <c r="AZ58" s="100"/>
      <c r="BA58" s="99"/>
      <c r="BB58" s="181"/>
      <c r="BC58" s="100"/>
      <c r="BD58" s="234">
        <f>SUM(AH58,AK58,AN58,AQ58,AT58,AW58,AZ58,BC58)</f>
        <v>6</v>
      </c>
      <c r="BE58" s="235"/>
      <c r="BF58" s="277" t="s">
        <v>268</v>
      </c>
      <c r="BG58" s="278"/>
      <c r="BH58" s="278"/>
      <c r="BI58" s="279"/>
    </row>
    <row r="59" spans="1:61" s="7" customFormat="1" ht="54.75" customHeight="1">
      <c r="A59" s="272"/>
      <c r="B59" s="261" t="s">
        <v>161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3"/>
      <c r="P59" s="244"/>
      <c r="Q59" s="264"/>
      <c r="R59" s="244"/>
      <c r="S59" s="245"/>
      <c r="T59" s="248">
        <f>SUM(AF59,AI59,AL59,AO59,AR59,AU59,AX59,BA59)</f>
        <v>40</v>
      </c>
      <c r="U59" s="249"/>
      <c r="V59" s="250">
        <f>SUM(AG59,AJ59,AM59,AP59,AS59,AV59,AY59,BB59)</f>
        <v>16</v>
      </c>
      <c r="W59" s="251"/>
      <c r="X59" s="245"/>
      <c r="Y59" s="264"/>
      <c r="Z59" s="244"/>
      <c r="AA59" s="264"/>
      <c r="AB59" s="244">
        <v>16</v>
      </c>
      <c r="AC59" s="264"/>
      <c r="AD59" s="244"/>
      <c r="AE59" s="245"/>
      <c r="AF59" s="99"/>
      <c r="AG59" s="181"/>
      <c r="AH59" s="100"/>
      <c r="AI59" s="99"/>
      <c r="AJ59" s="181"/>
      <c r="AK59" s="100"/>
      <c r="AL59" s="99">
        <v>40</v>
      </c>
      <c r="AM59" s="181">
        <v>16</v>
      </c>
      <c r="AN59" s="168">
        <v>1</v>
      </c>
      <c r="AO59" s="103"/>
      <c r="AP59" s="104"/>
      <c r="AQ59" s="105"/>
      <c r="AR59" s="170"/>
      <c r="AS59" s="181"/>
      <c r="AT59" s="100"/>
      <c r="AU59" s="99"/>
      <c r="AV59" s="181"/>
      <c r="AW59" s="100"/>
      <c r="AX59" s="99"/>
      <c r="AY59" s="181"/>
      <c r="AZ59" s="100"/>
      <c r="BA59" s="99"/>
      <c r="BB59" s="181"/>
      <c r="BC59" s="100"/>
      <c r="BD59" s="234">
        <f>SUM(AH59,AK59,AN59,AQ59,AT59,AW59,AZ59,BC59)</f>
        <v>1</v>
      </c>
      <c r="BE59" s="235"/>
      <c r="BF59" s="280"/>
      <c r="BG59" s="281"/>
      <c r="BH59" s="281"/>
      <c r="BI59" s="282"/>
    </row>
    <row r="60" spans="1:61" s="7" customFormat="1" ht="49.5" customHeight="1">
      <c r="A60" s="212"/>
      <c r="B60" s="299" t="s">
        <v>238</v>
      </c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1"/>
      <c r="P60" s="168"/>
      <c r="Q60" s="170"/>
      <c r="R60" s="168"/>
      <c r="S60" s="169"/>
      <c r="T60" s="188"/>
      <c r="U60" s="186"/>
      <c r="V60" s="185"/>
      <c r="W60" s="189"/>
      <c r="X60" s="187"/>
      <c r="Y60" s="186"/>
      <c r="Z60" s="185"/>
      <c r="AA60" s="186"/>
      <c r="AB60" s="185"/>
      <c r="AC60" s="186"/>
      <c r="AD60" s="168"/>
      <c r="AE60" s="169"/>
      <c r="AF60" s="99"/>
      <c r="AG60" s="181"/>
      <c r="AH60" s="100"/>
      <c r="AI60" s="99"/>
      <c r="AJ60" s="181"/>
      <c r="AK60" s="100"/>
      <c r="AL60" s="99"/>
      <c r="AM60" s="181"/>
      <c r="AN60" s="168"/>
      <c r="AO60" s="106"/>
      <c r="AP60" s="107"/>
      <c r="AQ60" s="108"/>
      <c r="AR60" s="170"/>
      <c r="AS60" s="181"/>
      <c r="AT60" s="100"/>
      <c r="AU60" s="99"/>
      <c r="AV60" s="181"/>
      <c r="AW60" s="100"/>
      <c r="AX60" s="99"/>
      <c r="AY60" s="181"/>
      <c r="AZ60" s="100"/>
      <c r="BA60" s="99"/>
      <c r="BB60" s="181"/>
      <c r="BC60" s="100"/>
      <c r="BD60" s="188"/>
      <c r="BE60" s="189"/>
      <c r="BF60" s="177"/>
      <c r="BG60" s="178"/>
      <c r="BH60" s="178"/>
      <c r="BI60" s="179"/>
    </row>
    <row r="61" spans="1:61" s="7" customFormat="1" ht="49.5" customHeight="1">
      <c r="A61" s="213" t="s">
        <v>177</v>
      </c>
      <c r="B61" s="261" t="s">
        <v>271</v>
      </c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3"/>
      <c r="P61" s="244">
        <v>4</v>
      </c>
      <c r="Q61" s="264"/>
      <c r="R61" s="244">
        <v>3</v>
      </c>
      <c r="S61" s="245"/>
      <c r="T61" s="248">
        <f>SUM(AF61,AI61,AL61,AO61,AR61,AU61,AX61,BA61)</f>
        <v>248</v>
      </c>
      <c r="U61" s="249"/>
      <c r="V61" s="250">
        <f>SUM(AG61,AJ61,AM61,AP61,AS61,AV61,AY61,BB61)</f>
        <v>114</v>
      </c>
      <c r="W61" s="251"/>
      <c r="X61" s="245">
        <v>82</v>
      </c>
      <c r="Y61" s="264"/>
      <c r="Z61" s="244">
        <v>32</v>
      </c>
      <c r="AA61" s="264"/>
      <c r="AB61" s="244"/>
      <c r="AC61" s="264"/>
      <c r="AD61" s="244"/>
      <c r="AE61" s="245"/>
      <c r="AF61" s="99"/>
      <c r="AG61" s="181"/>
      <c r="AH61" s="100"/>
      <c r="AI61" s="99"/>
      <c r="AJ61" s="181"/>
      <c r="AK61" s="100"/>
      <c r="AL61" s="99">
        <v>110</v>
      </c>
      <c r="AM61" s="181">
        <v>50</v>
      </c>
      <c r="AN61" s="168">
        <v>3</v>
      </c>
      <c r="AO61" s="99">
        <v>138</v>
      </c>
      <c r="AP61" s="181">
        <v>64</v>
      </c>
      <c r="AQ61" s="101">
        <v>3</v>
      </c>
      <c r="AR61" s="170"/>
      <c r="AS61" s="181"/>
      <c r="AT61" s="100"/>
      <c r="AU61" s="99"/>
      <c r="AV61" s="181"/>
      <c r="AW61" s="100"/>
      <c r="AX61" s="99"/>
      <c r="AY61" s="181"/>
      <c r="AZ61" s="100"/>
      <c r="BA61" s="99"/>
      <c r="BB61" s="181"/>
      <c r="BC61" s="100"/>
      <c r="BD61" s="234">
        <f>SUM(AH61,AK61,AN61,AQ61,AT61,AW61,AZ61,BC61)</f>
        <v>6</v>
      </c>
      <c r="BE61" s="235"/>
      <c r="BF61" s="305" t="s">
        <v>269</v>
      </c>
      <c r="BG61" s="306"/>
      <c r="BH61" s="306"/>
      <c r="BI61" s="307"/>
    </row>
    <row r="62" spans="1:61" s="7" customFormat="1" ht="49.5" customHeight="1">
      <c r="A62" s="218"/>
      <c r="B62" s="299" t="s">
        <v>240</v>
      </c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1"/>
      <c r="P62" s="168"/>
      <c r="Q62" s="170"/>
      <c r="R62" s="168"/>
      <c r="S62" s="169"/>
      <c r="T62" s="95"/>
      <c r="U62" s="96"/>
      <c r="V62" s="97"/>
      <c r="W62" s="98"/>
      <c r="X62" s="169"/>
      <c r="Y62" s="170"/>
      <c r="Z62" s="168"/>
      <c r="AA62" s="170"/>
      <c r="AB62" s="168"/>
      <c r="AC62" s="170"/>
      <c r="AD62" s="168"/>
      <c r="AE62" s="169"/>
      <c r="AF62" s="99"/>
      <c r="AG62" s="181"/>
      <c r="AH62" s="100"/>
      <c r="AI62" s="99"/>
      <c r="AJ62" s="181"/>
      <c r="AK62" s="100"/>
      <c r="AL62" s="99"/>
      <c r="AM62" s="181"/>
      <c r="AN62" s="168"/>
      <c r="AO62" s="99"/>
      <c r="AP62" s="181"/>
      <c r="AQ62" s="100"/>
      <c r="AR62" s="170"/>
      <c r="AS62" s="181"/>
      <c r="AT62" s="100"/>
      <c r="AU62" s="99"/>
      <c r="AV62" s="181"/>
      <c r="AW62" s="100"/>
      <c r="AX62" s="99"/>
      <c r="AY62" s="181"/>
      <c r="AZ62" s="100"/>
      <c r="BA62" s="99"/>
      <c r="BB62" s="181"/>
      <c r="BC62" s="100"/>
      <c r="BD62" s="166"/>
      <c r="BE62" s="167"/>
      <c r="BF62" s="171"/>
      <c r="BG62" s="172"/>
      <c r="BH62" s="172"/>
      <c r="BI62" s="173"/>
    </row>
    <row r="63" spans="1:61" s="7" customFormat="1" ht="58.5" customHeight="1">
      <c r="A63" s="271" t="s">
        <v>178</v>
      </c>
      <c r="B63" s="261" t="s">
        <v>171</v>
      </c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3"/>
      <c r="P63" s="244">
        <v>3.4</v>
      </c>
      <c r="Q63" s="264"/>
      <c r="R63" s="244"/>
      <c r="S63" s="245"/>
      <c r="T63" s="248">
        <f>SUM(AF63,AI63,AL63,AO63,AR63,AU63,AX63,BA63)</f>
        <v>470</v>
      </c>
      <c r="U63" s="249"/>
      <c r="V63" s="250">
        <f>SUM(AG63,AJ63,AM63,AP63,AS63,AV63,AY63,BB63)</f>
        <v>170</v>
      </c>
      <c r="W63" s="251"/>
      <c r="X63" s="245">
        <v>102</v>
      </c>
      <c r="Y63" s="264"/>
      <c r="Z63" s="244">
        <v>68</v>
      </c>
      <c r="AA63" s="264"/>
      <c r="AB63" s="244"/>
      <c r="AC63" s="264"/>
      <c r="AD63" s="244"/>
      <c r="AE63" s="245"/>
      <c r="AF63" s="99"/>
      <c r="AG63" s="181"/>
      <c r="AH63" s="100"/>
      <c r="AI63" s="99"/>
      <c r="AJ63" s="181"/>
      <c r="AK63" s="100"/>
      <c r="AL63" s="99">
        <v>220</v>
      </c>
      <c r="AM63" s="181">
        <v>86</v>
      </c>
      <c r="AN63" s="101">
        <v>6</v>
      </c>
      <c r="AO63" s="170">
        <v>250</v>
      </c>
      <c r="AP63" s="181">
        <v>84</v>
      </c>
      <c r="AQ63" s="100">
        <v>6</v>
      </c>
      <c r="AR63" s="170"/>
      <c r="AS63" s="181"/>
      <c r="AT63" s="100"/>
      <c r="AU63" s="99"/>
      <c r="AV63" s="181"/>
      <c r="AW63" s="100"/>
      <c r="AX63" s="99"/>
      <c r="AY63" s="181"/>
      <c r="AZ63" s="100"/>
      <c r="BA63" s="99"/>
      <c r="BB63" s="181"/>
      <c r="BC63" s="100"/>
      <c r="BD63" s="234">
        <f>SUM(AH63,AK63,AN63,AQ63,AT63,AW63,AZ63,BC63)</f>
        <v>12</v>
      </c>
      <c r="BE63" s="235"/>
      <c r="BF63" s="277" t="s">
        <v>273</v>
      </c>
      <c r="BG63" s="278"/>
      <c r="BH63" s="278"/>
      <c r="BI63" s="279"/>
    </row>
    <row r="64" spans="1:61" s="7" customFormat="1" ht="90" customHeight="1">
      <c r="A64" s="272"/>
      <c r="B64" s="261" t="s">
        <v>231</v>
      </c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3"/>
      <c r="P64" s="244"/>
      <c r="Q64" s="264"/>
      <c r="R64" s="244"/>
      <c r="S64" s="245"/>
      <c r="T64" s="248">
        <f>SUM(AF64,AI64,AL64,AO64,AR64,AU64,AX64,BA64)</f>
        <v>40</v>
      </c>
      <c r="U64" s="249"/>
      <c r="V64" s="250">
        <f>SUM(AG64,AJ64,AM64,AP64,AS64,AV64,AY64,BB64)</f>
        <v>16</v>
      </c>
      <c r="W64" s="251"/>
      <c r="X64" s="245"/>
      <c r="Y64" s="264"/>
      <c r="Z64" s="244"/>
      <c r="AA64" s="264"/>
      <c r="AB64" s="244">
        <v>16</v>
      </c>
      <c r="AC64" s="264"/>
      <c r="AD64" s="244"/>
      <c r="AE64" s="245"/>
      <c r="AF64" s="99"/>
      <c r="AG64" s="181"/>
      <c r="AH64" s="100"/>
      <c r="AI64" s="99"/>
      <c r="AJ64" s="181"/>
      <c r="AK64" s="100"/>
      <c r="AL64" s="99"/>
      <c r="AM64" s="181"/>
      <c r="AN64" s="100"/>
      <c r="AO64" s="170">
        <v>40</v>
      </c>
      <c r="AP64" s="181">
        <v>16</v>
      </c>
      <c r="AQ64" s="101">
        <v>1</v>
      </c>
      <c r="AR64" s="170"/>
      <c r="AS64" s="181"/>
      <c r="AT64" s="100"/>
      <c r="AU64" s="99"/>
      <c r="AV64" s="181"/>
      <c r="AW64" s="100"/>
      <c r="AX64" s="99"/>
      <c r="AY64" s="181"/>
      <c r="AZ64" s="100"/>
      <c r="BA64" s="99"/>
      <c r="BB64" s="181"/>
      <c r="BC64" s="100"/>
      <c r="BD64" s="234">
        <f>SUM(AH64,AK64,AN64,AQ64,AT64,AW64,AZ64,BC64)</f>
        <v>1</v>
      </c>
      <c r="BE64" s="235"/>
      <c r="BF64" s="280"/>
      <c r="BG64" s="281"/>
      <c r="BH64" s="281"/>
      <c r="BI64" s="282"/>
    </row>
    <row r="65" spans="1:61" s="7" customFormat="1" ht="62.25" customHeight="1">
      <c r="A65" s="271" t="s">
        <v>179</v>
      </c>
      <c r="B65" s="261" t="s">
        <v>214</v>
      </c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3"/>
      <c r="P65" s="244">
        <v>4.5</v>
      </c>
      <c r="Q65" s="264"/>
      <c r="R65" s="244"/>
      <c r="S65" s="245"/>
      <c r="T65" s="248">
        <f>SUM(AF65,AI65,AL65,AO65,AR65,AU65,AX65,BA65)</f>
        <v>490</v>
      </c>
      <c r="U65" s="249"/>
      <c r="V65" s="250">
        <f>SUM(AG65,AJ65,AM65,AP65,AS65,AV65,AY65,BB65)</f>
        <v>170</v>
      </c>
      <c r="W65" s="251"/>
      <c r="X65" s="245">
        <v>102</v>
      </c>
      <c r="Y65" s="264"/>
      <c r="Z65" s="244">
        <v>68</v>
      </c>
      <c r="AA65" s="264"/>
      <c r="AB65" s="244"/>
      <c r="AC65" s="264"/>
      <c r="AD65" s="244"/>
      <c r="AE65" s="245"/>
      <c r="AF65" s="99"/>
      <c r="AG65" s="181"/>
      <c r="AH65" s="100"/>
      <c r="AI65" s="99"/>
      <c r="AJ65" s="181"/>
      <c r="AK65" s="100"/>
      <c r="AL65" s="99"/>
      <c r="AM65" s="181"/>
      <c r="AN65" s="168"/>
      <c r="AO65" s="99">
        <v>250</v>
      </c>
      <c r="AP65" s="181">
        <v>84</v>
      </c>
      <c r="AQ65" s="101">
        <v>6</v>
      </c>
      <c r="AR65" s="170">
        <v>240</v>
      </c>
      <c r="AS65" s="181">
        <v>86</v>
      </c>
      <c r="AT65" s="100">
        <v>6</v>
      </c>
      <c r="AU65" s="99"/>
      <c r="AV65" s="181"/>
      <c r="AW65" s="100"/>
      <c r="AX65" s="99"/>
      <c r="AY65" s="181"/>
      <c r="AZ65" s="100"/>
      <c r="BA65" s="99"/>
      <c r="BB65" s="181"/>
      <c r="BC65" s="100"/>
      <c r="BD65" s="234">
        <f>SUM(AH65,AK65,AN65,AQ65,AT65,AW65,AZ65,BC65)</f>
        <v>12</v>
      </c>
      <c r="BE65" s="235"/>
      <c r="BF65" s="277" t="s">
        <v>273</v>
      </c>
      <c r="BG65" s="278"/>
      <c r="BH65" s="278"/>
      <c r="BI65" s="279"/>
    </row>
    <row r="66" spans="1:61" s="7" customFormat="1" ht="87.75" customHeight="1">
      <c r="A66" s="272"/>
      <c r="B66" s="261" t="s">
        <v>215</v>
      </c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3"/>
      <c r="P66" s="244"/>
      <c r="Q66" s="264"/>
      <c r="R66" s="244"/>
      <c r="S66" s="245"/>
      <c r="T66" s="248">
        <f>SUM(AF66,AI66,AL66,AO66,AR66,AU66,AX66,BA66)</f>
        <v>60</v>
      </c>
      <c r="U66" s="249"/>
      <c r="V66" s="250">
        <f>SUM(AG66,AJ66,AM66,AP66,AS66,AV66,AY66,BB66)</f>
        <v>0</v>
      </c>
      <c r="W66" s="251"/>
      <c r="X66" s="245"/>
      <c r="Y66" s="264"/>
      <c r="Z66" s="244"/>
      <c r="AA66" s="264"/>
      <c r="AB66" s="244"/>
      <c r="AC66" s="264"/>
      <c r="AD66" s="244"/>
      <c r="AE66" s="245"/>
      <c r="AF66" s="99"/>
      <c r="AG66" s="181"/>
      <c r="AH66" s="100"/>
      <c r="AI66" s="99"/>
      <c r="AJ66" s="181"/>
      <c r="AK66" s="100"/>
      <c r="AL66" s="99"/>
      <c r="AM66" s="181"/>
      <c r="AN66" s="168"/>
      <c r="AO66" s="99"/>
      <c r="AP66" s="181"/>
      <c r="AQ66" s="100"/>
      <c r="AR66" s="170">
        <v>60</v>
      </c>
      <c r="AS66" s="181"/>
      <c r="AT66" s="100">
        <v>2</v>
      </c>
      <c r="AU66" s="99"/>
      <c r="AV66" s="181"/>
      <c r="AW66" s="100"/>
      <c r="AX66" s="99"/>
      <c r="AY66" s="181"/>
      <c r="AZ66" s="100"/>
      <c r="BA66" s="99"/>
      <c r="BB66" s="181"/>
      <c r="BC66" s="100"/>
      <c r="BD66" s="234">
        <f>SUM(AH66,AK66,AN66,AQ66,AT66,AW66,AZ66,BC66)</f>
        <v>2</v>
      </c>
      <c r="BE66" s="235"/>
      <c r="BF66" s="280"/>
      <c r="BG66" s="281"/>
      <c r="BH66" s="281"/>
      <c r="BI66" s="282"/>
    </row>
    <row r="67" spans="1:61" s="7" customFormat="1" ht="49.5" customHeight="1">
      <c r="A67" s="219"/>
      <c r="B67" s="299" t="s">
        <v>241</v>
      </c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1"/>
      <c r="P67" s="168"/>
      <c r="Q67" s="170"/>
      <c r="R67" s="168"/>
      <c r="S67" s="169"/>
      <c r="T67" s="95"/>
      <c r="U67" s="96"/>
      <c r="V67" s="97"/>
      <c r="W67" s="98"/>
      <c r="X67" s="169"/>
      <c r="Y67" s="170"/>
      <c r="Z67" s="168"/>
      <c r="AA67" s="170"/>
      <c r="AB67" s="168"/>
      <c r="AC67" s="170"/>
      <c r="AD67" s="168"/>
      <c r="AE67" s="169"/>
      <c r="AF67" s="99"/>
      <c r="AG67" s="181"/>
      <c r="AH67" s="100"/>
      <c r="AI67" s="99"/>
      <c r="AJ67" s="181"/>
      <c r="AK67" s="100"/>
      <c r="AL67" s="99"/>
      <c r="AM67" s="181"/>
      <c r="AN67" s="168"/>
      <c r="AO67" s="99"/>
      <c r="AP67" s="181"/>
      <c r="AQ67" s="101"/>
      <c r="AR67" s="170"/>
      <c r="AS67" s="181"/>
      <c r="AT67" s="100"/>
      <c r="AU67" s="99"/>
      <c r="AV67" s="181"/>
      <c r="AW67" s="100"/>
      <c r="AX67" s="99"/>
      <c r="AY67" s="181"/>
      <c r="AZ67" s="100"/>
      <c r="BA67" s="99"/>
      <c r="BB67" s="181"/>
      <c r="BC67" s="100"/>
      <c r="BD67" s="166"/>
      <c r="BE67" s="167"/>
      <c r="BF67" s="109"/>
      <c r="BG67" s="110"/>
      <c r="BH67" s="110"/>
      <c r="BI67" s="111"/>
    </row>
    <row r="68" spans="1:61" s="7" customFormat="1" ht="42.75" customHeight="1">
      <c r="A68" s="271" t="s">
        <v>180</v>
      </c>
      <c r="B68" s="396" t="s">
        <v>216</v>
      </c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8"/>
      <c r="P68" s="244">
        <v>6</v>
      </c>
      <c r="Q68" s="264"/>
      <c r="R68" s="244">
        <v>5</v>
      </c>
      <c r="S68" s="245"/>
      <c r="T68" s="248">
        <f>SUM(AF68,AI68,AL68,AO68,AR68,AU68,AX68,BA68)</f>
        <v>240</v>
      </c>
      <c r="U68" s="249"/>
      <c r="V68" s="250">
        <f>SUM(AG68,AJ68,AM68,AP68,AS68,AV68,AY68,BB68)</f>
        <v>130</v>
      </c>
      <c r="W68" s="251"/>
      <c r="X68" s="245">
        <v>98</v>
      </c>
      <c r="Y68" s="264"/>
      <c r="Z68" s="244">
        <v>32</v>
      </c>
      <c r="AA68" s="264"/>
      <c r="AB68" s="244"/>
      <c r="AC68" s="264"/>
      <c r="AD68" s="244"/>
      <c r="AE68" s="245"/>
      <c r="AF68" s="99"/>
      <c r="AG68" s="181"/>
      <c r="AH68" s="100"/>
      <c r="AI68" s="99"/>
      <c r="AJ68" s="181"/>
      <c r="AK68" s="100"/>
      <c r="AL68" s="99"/>
      <c r="AM68" s="181"/>
      <c r="AN68" s="168"/>
      <c r="AO68" s="99"/>
      <c r="AP68" s="181"/>
      <c r="AQ68" s="101"/>
      <c r="AR68" s="170">
        <v>120</v>
      </c>
      <c r="AS68" s="181">
        <v>66</v>
      </c>
      <c r="AT68" s="100">
        <v>3</v>
      </c>
      <c r="AU68" s="99">
        <v>120</v>
      </c>
      <c r="AV68" s="181">
        <v>64</v>
      </c>
      <c r="AW68" s="100">
        <v>3</v>
      </c>
      <c r="AX68" s="99"/>
      <c r="AY68" s="181"/>
      <c r="AZ68" s="100"/>
      <c r="BA68" s="99"/>
      <c r="BB68" s="181"/>
      <c r="BC68" s="100"/>
      <c r="BD68" s="234">
        <f>SUM(AH68,AK68,AN68,AQ68,AT68,AW68,AZ68,BC68)</f>
        <v>6</v>
      </c>
      <c r="BE68" s="235"/>
      <c r="BF68" s="431" t="s">
        <v>274</v>
      </c>
      <c r="BG68" s="432"/>
      <c r="BH68" s="432"/>
      <c r="BI68" s="433"/>
    </row>
    <row r="69" spans="1:61" s="7" customFormat="1" ht="82.5" customHeight="1">
      <c r="A69" s="272"/>
      <c r="B69" s="261" t="s">
        <v>325</v>
      </c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3"/>
      <c r="P69" s="244"/>
      <c r="Q69" s="264"/>
      <c r="R69" s="244"/>
      <c r="S69" s="245"/>
      <c r="T69" s="248">
        <f>SUM(AF69,AI69,AL69,AO69,AR69,AU69,AX69,BA69)</f>
        <v>40</v>
      </c>
      <c r="U69" s="249"/>
      <c r="V69" s="250">
        <f>SUM(AG69,AJ69,AM69,AP69,AS69,AV69,AY69,BB69)</f>
        <v>16</v>
      </c>
      <c r="W69" s="251"/>
      <c r="X69" s="245"/>
      <c r="Y69" s="264"/>
      <c r="Z69" s="244"/>
      <c r="AA69" s="264"/>
      <c r="AB69" s="244">
        <v>16</v>
      </c>
      <c r="AC69" s="264"/>
      <c r="AD69" s="244"/>
      <c r="AE69" s="245"/>
      <c r="AF69" s="99"/>
      <c r="AG69" s="181"/>
      <c r="AH69" s="100"/>
      <c r="AI69" s="99"/>
      <c r="AJ69" s="181"/>
      <c r="AK69" s="100"/>
      <c r="AL69" s="99"/>
      <c r="AM69" s="181"/>
      <c r="AN69" s="168"/>
      <c r="AO69" s="99"/>
      <c r="AP69" s="181"/>
      <c r="AQ69" s="101"/>
      <c r="AR69" s="170"/>
      <c r="AS69" s="181"/>
      <c r="AT69" s="100"/>
      <c r="AU69" s="99">
        <v>40</v>
      </c>
      <c r="AV69" s="181">
        <v>16</v>
      </c>
      <c r="AW69" s="100">
        <v>1</v>
      </c>
      <c r="AX69" s="99"/>
      <c r="AY69" s="181"/>
      <c r="AZ69" s="100"/>
      <c r="BA69" s="99"/>
      <c r="BB69" s="181"/>
      <c r="BC69" s="100"/>
      <c r="BD69" s="234">
        <f>SUM(AH69,AK69,AN69,AQ69,AT69,AW69,AZ69,BC69)</f>
        <v>1</v>
      </c>
      <c r="BE69" s="235"/>
      <c r="BF69" s="434"/>
      <c r="BG69" s="435"/>
      <c r="BH69" s="435"/>
      <c r="BI69" s="436"/>
    </row>
    <row r="70" spans="1:61" s="7" customFormat="1" ht="51" customHeight="1">
      <c r="A70" s="271" t="s">
        <v>181</v>
      </c>
      <c r="B70" s="261" t="s">
        <v>217</v>
      </c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3"/>
      <c r="P70" s="244">
        <v>5.6</v>
      </c>
      <c r="Q70" s="264"/>
      <c r="R70" s="244"/>
      <c r="S70" s="245"/>
      <c r="T70" s="248">
        <f>SUM(AF70,AI70,AL70,AO70,AR70,AU70,AX70,BA70)</f>
        <v>240</v>
      </c>
      <c r="U70" s="249"/>
      <c r="V70" s="250">
        <f>SUM(AG70,AJ70,AM70,AP70,AS70,AV70,AY70,BB70)</f>
        <v>114</v>
      </c>
      <c r="W70" s="251"/>
      <c r="X70" s="245">
        <v>82</v>
      </c>
      <c r="Y70" s="264"/>
      <c r="Z70" s="244"/>
      <c r="AA70" s="264"/>
      <c r="AB70" s="244">
        <v>32</v>
      </c>
      <c r="AC70" s="264"/>
      <c r="AD70" s="244"/>
      <c r="AE70" s="245"/>
      <c r="AF70" s="99"/>
      <c r="AG70" s="181"/>
      <c r="AH70" s="100"/>
      <c r="AI70" s="99"/>
      <c r="AJ70" s="181"/>
      <c r="AK70" s="100"/>
      <c r="AL70" s="99"/>
      <c r="AM70" s="181"/>
      <c r="AN70" s="168"/>
      <c r="AO70" s="99"/>
      <c r="AP70" s="181"/>
      <c r="AQ70" s="100"/>
      <c r="AR70" s="170">
        <v>120</v>
      </c>
      <c r="AS70" s="181">
        <v>50</v>
      </c>
      <c r="AT70" s="100">
        <v>3</v>
      </c>
      <c r="AU70" s="99">
        <v>120</v>
      </c>
      <c r="AV70" s="181">
        <v>64</v>
      </c>
      <c r="AW70" s="100">
        <v>3</v>
      </c>
      <c r="AX70" s="99"/>
      <c r="AY70" s="181"/>
      <c r="AZ70" s="100"/>
      <c r="BA70" s="99"/>
      <c r="BB70" s="181"/>
      <c r="BC70" s="100"/>
      <c r="BD70" s="234">
        <f>SUM(AH70,AK70,AN70,AQ70,AT70,AW70,AZ70,BC70)</f>
        <v>6</v>
      </c>
      <c r="BE70" s="235"/>
      <c r="BF70" s="277" t="s">
        <v>275</v>
      </c>
      <c r="BG70" s="278"/>
      <c r="BH70" s="278"/>
      <c r="BI70" s="279"/>
    </row>
    <row r="71" spans="1:61" s="7" customFormat="1" ht="79.5" customHeight="1">
      <c r="A71" s="272"/>
      <c r="B71" s="261" t="s">
        <v>218</v>
      </c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3"/>
      <c r="P71" s="244"/>
      <c r="Q71" s="264"/>
      <c r="R71" s="244"/>
      <c r="S71" s="245"/>
      <c r="T71" s="248">
        <f>SUM(AF71,AI71,AL71,AO71,AR71,AU71,AX71,BA71)</f>
        <v>60</v>
      </c>
      <c r="U71" s="249"/>
      <c r="V71" s="250">
        <f>SUM(AG71,AJ71,AM71,AP71,AS71,AV71,AY71,BB71)</f>
        <v>16</v>
      </c>
      <c r="W71" s="251"/>
      <c r="X71" s="245"/>
      <c r="Y71" s="264"/>
      <c r="Z71" s="244"/>
      <c r="AA71" s="264"/>
      <c r="AB71" s="244">
        <v>16</v>
      </c>
      <c r="AC71" s="264"/>
      <c r="AD71" s="244"/>
      <c r="AE71" s="245"/>
      <c r="AF71" s="99"/>
      <c r="AG71" s="181"/>
      <c r="AH71" s="100"/>
      <c r="AI71" s="99"/>
      <c r="AJ71" s="181"/>
      <c r="AK71" s="100"/>
      <c r="AL71" s="99"/>
      <c r="AM71" s="181"/>
      <c r="AN71" s="168"/>
      <c r="AO71" s="99"/>
      <c r="AP71" s="181"/>
      <c r="AQ71" s="100"/>
      <c r="AR71" s="170"/>
      <c r="AS71" s="181"/>
      <c r="AT71" s="100"/>
      <c r="AU71" s="99">
        <v>60</v>
      </c>
      <c r="AV71" s="181">
        <v>16</v>
      </c>
      <c r="AW71" s="100">
        <v>2</v>
      </c>
      <c r="AX71" s="99"/>
      <c r="AY71" s="181"/>
      <c r="AZ71" s="100"/>
      <c r="BA71" s="99"/>
      <c r="BB71" s="181"/>
      <c r="BC71" s="100"/>
      <c r="BD71" s="234">
        <f>SUM(AH71,AK71,AN71,AQ71,AT71,AW71,AZ71,BC71)</f>
        <v>2</v>
      </c>
      <c r="BE71" s="235"/>
      <c r="BF71" s="280"/>
      <c r="BG71" s="281"/>
      <c r="BH71" s="281"/>
      <c r="BI71" s="282"/>
    </row>
    <row r="72" spans="1:61" s="7" customFormat="1" ht="39.75" customHeight="1">
      <c r="A72" s="219"/>
      <c r="B72" s="299" t="s">
        <v>234</v>
      </c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1"/>
      <c r="P72" s="168"/>
      <c r="Q72" s="170"/>
      <c r="R72" s="168"/>
      <c r="S72" s="169"/>
      <c r="T72" s="95"/>
      <c r="U72" s="96"/>
      <c r="V72" s="97"/>
      <c r="W72" s="98"/>
      <c r="X72" s="169"/>
      <c r="Y72" s="170"/>
      <c r="Z72" s="168"/>
      <c r="AA72" s="170"/>
      <c r="AB72" s="168"/>
      <c r="AC72" s="170"/>
      <c r="AD72" s="168"/>
      <c r="AE72" s="169"/>
      <c r="AF72" s="99"/>
      <c r="AG72" s="181"/>
      <c r="AH72" s="100"/>
      <c r="AI72" s="99"/>
      <c r="AJ72" s="181"/>
      <c r="AK72" s="100"/>
      <c r="AL72" s="99"/>
      <c r="AM72" s="181"/>
      <c r="AN72" s="168"/>
      <c r="AO72" s="103"/>
      <c r="AP72" s="104"/>
      <c r="AQ72" s="105"/>
      <c r="AR72" s="170"/>
      <c r="AS72" s="181"/>
      <c r="AT72" s="100"/>
      <c r="AU72" s="99"/>
      <c r="AV72" s="181"/>
      <c r="AW72" s="100"/>
      <c r="AX72" s="99"/>
      <c r="AY72" s="181"/>
      <c r="AZ72" s="100"/>
      <c r="BA72" s="99"/>
      <c r="BB72" s="181"/>
      <c r="BC72" s="100"/>
      <c r="BD72" s="166"/>
      <c r="BE72" s="167"/>
      <c r="BF72" s="109"/>
      <c r="BG72" s="110"/>
      <c r="BH72" s="110"/>
      <c r="BI72" s="111"/>
    </row>
    <row r="73" spans="1:61" s="7" customFormat="1" ht="39.75" customHeight="1">
      <c r="A73" s="271" t="s">
        <v>182</v>
      </c>
      <c r="B73" s="396" t="s">
        <v>158</v>
      </c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8"/>
      <c r="P73" s="244">
        <v>7</v>
      </c>
      <c r="Q73" s="264"/>
      <c r="R73" s="244"/>
      <c r="S73" s="245"/>
      <c r="T73" s="248">
        <f>SUM(AF73,AI73,AL73,AO73,AR73,AU73,AX73,BA73)</f>
        <v>180</v>
      </c>
      <c r="U73" s="249"/>
      <c r="V73" s="250">
        <f>SUM(AG73,AJ73,AM73,AP73,AS73,AV73,AY73,BB73)</f>
        <v>80</v>
      </c>
      <c r="W73" s="251"/>
      <c r="X73" s="245">
        <v>48</v>
      </c>
      <c r="Y73" s="264"/>
      <c r="Z73" s="244">
        <v>16</v>
      </c>
      <c r="AA73" s="264"/>
      <c r="AB73" s="244">
        <v>16</v>
      </c>
      <c r="AC73" s="264"/>
      <c r="AD73" s="244"/>
      <c r="AE73" s="245"/>
      <c r="AF73" s="99"/>
      <c r="AG73" s="181"/>
      <c r="AH73" s="100"/>
      <c r="AI73" s="99"/>
      <c r="AJ73" s="181"/>
      <c r="AK73" s="100"/>
      <c r="AL73" s="99"/>
      <c r="AM73" s="181"/>
      <c r="AN73" s="168"/>
      <c r="AO73" s="103"/>
      <c r="AP73" s="104"/>
      <c r="AQ73" s="105"/>
      <c r="AR73" s="170"/>
      <c r="AS73" s="181"/>
      <c r="AT73" s="100"/>
      <c r="AU73" s="99"/>
      <c r="AV73" s="181"/>
      <c r="AW73" s="100"/>
      <c r="AX73" s="99">
        <v>180</v>
      </c>
      <c r="AY73" s="181">
        <v>80</v>
      </c>
      <c r="AZ73" s="100">
        <v>5</v>
      </c>
      <c r="BA73" s="99"/>
      <c r="BB73" s="181"/>
      <c r="BC73" s="100"/>
      <c r="BD73" s="234">
        <f>SUM(AH73,AK73,AN73,AQ73,AT73,AW73,AZ73,BC73)</f>
        <v>5</v>
      </c>
      <c r="BE73" s="235"/>
      <c r="BF73" s="277" t="s">
        <v>281</v>
      </c>
      <c r="BG73" s="278"/>
      <c r="BH73" s="278"/>
      <c r="BI73" s="279"/>
    </row>
    <row r="74" spans="1:61" s="7" customFormat="1" ht="62.25" customHeight="1">
      <c r="A74" s="272"/>
      <c r="B74" s="261" t="s">
        <v>159</v>
      </c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3"/>
      <c r="P74" s="244"/>
      <c r="Q74" s="264"/>
      <c r="R74" s="244"/>
      <c r="S74" s="245"/>
      <c r="T74" s="248">
        <f>SUM(AF74,AI74,AL74,AO74,AR74,AU74,AX74,BA74)</f>
        <v>40</v>
      </c>
      <c r="U74" s="249"/>
      <c r="V74" s="250">
        <f>SUM(AG74,AJ74,AM74,AP74,AS74,AV74,AY74,BB74)</f>
        <v>0</v>
      </c>
      <c r="W74" s="251"/>
      <c r="X74" s="245"/>
      <c r="Y74" s="264"/>
      <c r="Z74" s="244"/>
      <c r="AA74" s="264"/>
      <c r="AB74" s="244"/>
      <c r="AC74" s="264"/>
      <c r="AD74" s="244"/>
      <c r="AE74" s="245"/>
      <c r="AF74" s="99"/>
      <c r="AG74" s="181"/>
      <c r="AH74" s="100"/>
      <c r="AI74" s="99"/>
      <c r="AJ74" s="181"/>
      <c r="AK74" s="100"/>
      <c r="AL74" s="99"/>
      <c r="AM74" s="181"/>
      <c r="AN74" s="168"/>
      <c r="AO74" s="103"/>
      <c r="AP74" s="104"/>
      <c r="AQ74" s="105"/>
      <c r="AR74" s="170"/>
      <c r="AS74" s="181"/>
      <c r="AT74" s="100"/>
      <c r="AU74" s="99"/>
      <c r="AV74" s="181"/>
      <c r="AW74" s="100"/>
      <c r="AX74" s="99">
        <v>40</v>
      </c>
      <c r="AY74" s="181"/>
      <c r="AZ74" s="100">
        <v>1</v>
      </c>
      <c r="BA74" s="99"/>
      <c r="BB74" s="181"/>
      <c r="BC74" s="100"/>
      <c r="BD74" s="234">
        <f>SUM(AH74,AK74,AN74,AQ74,AT74,AW74,AZ74,BC74)</f>
        <v>1</v>
      </c>
      <c r="BE74" s="235"/>
      <c r="BF74" s="280"/>
      <c r="BG74" s="281"/>
      <c r="BH74" s="281"/>
      <c r="BI74" s="282"/>
    </row>
    <row r="75" spans="1:41" ht="43.5" customHeight="1">
      <c r="A75" s="23" t="s">
        <v>111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31"/>
      <c r="S75" s="31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205"/>
      <c r="AF75" s="165"/>
      <c r="AG75" s="165"/>
      <c r="AH75" s="165"/>
      <c r="AI75" s="165"/>
      <c r="AJ75" s="23" t="s">
        <v>111</v>
      </c>
      <c r="AK75" s="165"/>
      <c r="AL75" s="165"/>
      <c r="AM75" s="165"/>
      <c r="AN75" s="165"/>
      <c r="AO75" s="165"/>
    </row>
    <row r="76" ht="9.75" customHeight="1"/>
    <row r="77" spans="1:61" ht="61.5" customHeight="1">
      <c r="A77" s="255" t="s">
        <v>360</v>
      </c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J77" s="255" t="s">
        <v>361</v>
      </c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</row>
    <row r="78" spans="1:61" ht="4.5" customHeight="1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</row>
    <row r="79" spans="1:55" ht="42.75" customHeight="1">
      <c r="A79" s="260"/>
      <c r="B79" s="260"/>
      <c r="C79" s="260"/>
      <c r="D79" s="260"/>
      <c r="E79" s="260"/>
      <c r="F79" s="260"/>
      <c r="G79" s="32"/>
      <c r="H79" s="253" t="s">
        <v>344</v>
      </c>
      <c r="I79" s="253"/>
      <c r="J79" s="253"/>
      <c r="K79" s="253"/>
      <c r="L79" s="253"/>
      <c r="M79" s="253"/>
      <c r="N79" s="253"/>
      <c r="O79" s="253"/>
      <c r="P79" s="253"/>
      <c r="Q79" s="32"/>
      <c r="R79" s="32"/>
      <c r="S79" s="32"/>
      <c r="T79" s="32"/>
      <c r="U79" s="32"/>
      <c r="AJ79" s="164"/>
      <c r="AK79" s="164"/>
      <c r="AL79" s="164"/>
      <c r="AM79" s="164"/>
      <c r="AN79" s="164"/>
      <c r="AO79" s="164"/>
      <c r="AP79" s="165"/>
      <c r="AQ79" s="253" t="s">
        <v>345</v>
      </c>
      <c r="AR79" s="253"/>
      <c r="AS79" s="253"/>
      <c r="AT79" s="253"/>
      <c r="AU79" s="253"/>
      <c r="AV79" s="253"/>
      <c r="AW79" s="32"/>
      <c r="AX79" s="32"/>
      <c r="AY79" s="32"/>
      <c r="AZ79" s="32"/>
      <c r="BA79" s="32"/>
      <c r="BB79" s="32"/>
      <c r="BC79" s="32"/>
    </row>
    <row r="80" spans="1:55" ht="26.25" customHeight="1">
      <c r="A80" s="254" t="s">
        <v>114</v>
      </c>
      <c r="B80" s="254"/>
      <c r="C80" s="254"/>
      <c r="D80" s="254"/>
      <c r="E80" s="254"/>
      <c r="F80" s="254"/>
      <c r="G80" s="165"/>
      <c r="H80" s="43"/>
      <c r="I80" s="43"/>
      <c r="J80" s="43"/>
      <c r="K80" s="43"/>
      <c r="L80" s="43"/>
      <c r="M80" s="43"/>
      <c r="N80" s="165"/>
      <c r="O80" s="165"/>
      <c r="P80" s="165"/>
      <c r="Q80" s="165"/>
      <c r="R80" s="165"/>
      <c r="S80" s="165"/>
      <c r="T80" s="165"/>
      <c r="U80" s="165"/>
      <c r="AJ80" s="10" t="s">
        <v>112</v>
      </c>
      <c r="AK80" s="165"/>
      <c r="AL80" s="165"/>
      <c r="AM80" s="165"/>
      <c r="AN80" s="165"/>
      <c r="AO80" s="165"/>
      <c r="AP80" s="165"/>
      <c r="AQ80" s="33"/>
      <c r="AR80" s="33"/>
      <c r="AS80" s="33"/>
      <c r="AT80" s="33"/>
      <c r="AU80" s="33"/>
      <c r="AV80" s="33"/>
      <c r="AW80" s="165"/>
      <c r="AX80" s="165"/>
      <c r="AY80" s="165"/>
      <c r="AZ80" s="165"/>
      <c r="BA80" s="165"/>
      <c r="BB80" s="165"/>
      <c r="BC80" s="165"/>
    </row>
    <row r="81" spans="1:55" ht="39" customHeight="1">
      <c r="A81" s="260"/>
      <c r="B81" s="260"/>
      <c r="C81" s="260"/>
      <c r="D81" s="260"/>
      <c r="E81" s="260"/>
      <c r="F81" s="260"/>
      <c r="G81" s="165"/>
      <c r="N81" s="165"/>
      <c r="O81" s="165"/>
      <c r="P81" s="165"/>
      <c r="Q81" s="165"/>
      <c r="R81" s="165"/>
      <c r="S81" s="165"/>
      <c r="T81" s="165"/>
      <c r="U81" s="165"/>
      <c r="AJ81" s="164"/>
      <c r="AK81" s="164"/>
      <c r="AL81" s="164"/>
      <c r="AM81" s="164"/>
      <c r="AN81" s="164"/>
      <c r="AO81" s="164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</row>
    <row r="82" spans="1:55" ht="36.75" customHeight="1">
      <c r="A82" s="254" t="s">
        <v>113</v>
      </c>
      <c r="B82" s="254"/>
      <c r="C82" s="254"/>
      <c r="D82" s="254"/>
      <c r="E82" s="254"/>
      <c r="F82" s="254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AJ82" s="254" t="s">
        <v>113</v>
      </c>
      <c r="AK82" s="254"/>
      <c r="AL82" s="254"/>
      <c r="AM82" s="254"/>
      <c r="AN82" s="254"/>
      <c r="AO82" s="254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</row>
    <row r="83" spans="1:61" s="7" customFormat="1" ht="42.75" customHeight="1">
      <c r="A83" s="256" t="s">
        <v>346</v>
      </c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57"/>
      <c r="BI83" s="257"/>
    </row>
    <row r="84" spans="1:61" s="7" customFormat="1" ht="39.75" customHeight="1">
      <c r="A84" s="215"/>
      <c r="B84" s="424" t="s">
        <v>236</v>
      </c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6"/>
      <c r="P84" s="190"/>
      <c r="Q84" s="201"/>
      <c r="R84" s="190"/>
      <c r="S84" s="191"/>
      <c r="T84" s="156"/>
      <c r="U84" s="157"/>
      <c r="V84" s="158"/>
      <c r="W84" s="159"/>
      <c r="X84" s="191"/>
      <c r="Y84" s="201"/>
      <c r="Z84" s="190"/>
      <c r="AA84" s="201"/>
      <c r="AB84" s="190"/>
      <c r="AC84" s="201"/>
      <c r="AD84" s="190"/>
      <c r="AE84" s="191"/>
      <c r="AF84" s="92"/>
      <c r="AG84" s="93"/>
      <c r="AH84" s="94"/>
      <c r="AI84" s="92"/>
      <c r="AJ84" s="93"/>
      <c r="AK84" s="94"/>
      <c r="AL84" s="92"/>
      <c r="AM84" s="93"/>
      <c r="AN84" s="190"/>
      <c r="AO84" s="161"/>
      <c r="AP84" s="162"/>
      <c r="AQ84" s="163"/>
      <c r="AR84" s="201"/>
      <c r="AS84" s="93"/>
      <c r="AT84" s="94"/>
      <c r="AU84" s="92"/>
      <c r="AV84" s="93"/>
      <c r="AW84" s="94"/>
      <c r="AX84" s="92"/>
      <c r="AY84" s="93"/>
      <c r="AZ84" s="94"/>
      <c r="BA84" s="92"/>
      <c r="BB84" s="93"/>
      <c r="BC84" s="94"/>
      <c r="BD84" s="200"/>
      <c r="BE84" s="202"/>
      <c r="BF84" s="174"/>
      <c r="BG84" s="175"/>
      <c r="BH84" s="175"/>
      <c r="BI84" s="176"/>
    </row>
    <row r="85" spans="1:61" s="7" customFormat="1" ht="61.5" customHeight="1">
      <c r="A85" s="213" t="s">
        <v>183</v>
      </c>
      <c r="B85" s="261" t="s">
        <v>167</v>
      </c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3"/>
      <c r="P85" s="244"/>
      <c r="Q85" s="264"/>
      <c r="R85" s="244">
        <v>7</v>
      </c>
      <c r="S85" s="245"/>
      <c r="T85" s="248">
        <f>SUM(AF85,AI85,AL85,AO85,AR85,AU85,AX85,BA85)</f>
        <v>108</v>
      </c>
      <c r="U85" s="249"/>
      <c r="V85" s="250">
        <f>SUM(AG85,AJ85,AM85,AP85,AS85,AV85,AY85,BB85)</f>
        <v>48</v>
      </c>
      <c r="W85" s="251"/>
      <c r="X85" s="245">
        <v>32</v>
      </c>
      <c r="Y85" s="264"/>
      <c r="Z85" s="244">
        <v>16</v>
      </c>
      <c r="AA85" s="264"/>
      <c r="AB85" s="244"/>
      <c r="AC85" s="264"/>
      <c r="AD85" s="244"/>
      <c r="AE85" s="245"/>
      <c r="AF85" s="99"/>
      <c r="AG85" s="181"/>
      <c r="AH85" s="100"/>
      <c r="AI85" s="99"/>
      <c r="AJ85" s="181"/>
      <c r="AK85" s="100"/>
      <c r="AL85" s="99"/>
      <c r="AM85" s="181"/>
      <c r="AN85" s="168"/>
      <c r="AO85" s="99"/>
      <c r="AP85" s="181"/>
      <c r="AQ85" s="101"/>
      <c r="AR85" s="170"/>
      <c r="AS85" s="181"/>
      <c r="AT85" s="100"/>
      <c r="AU85" s="99"/>
      <c r="AV85" s="181"/>
      <c r="AW85" s="100"/>
      <c r="AX85" s="99">
        <v>108</v>
      </c>
      <c r="AY85" s="181">
        <v>48</v>
      </c>
      <c r="AZ85" s="101">
        <v>3</v>
      </c>
      <c r="BA85" s="99"/>
      <c r="BB85" s="181"/>
      <c r="BC85" s="100"/>
      <c r="BD85" s="234">
        <f>SUM(AH85,AK85,AN85,AQ85,AT85,AW85,AZ85,BC85)</f>
        <v>3</v>
      </c>
      <c r="BE85" s="235"/>
      <c r="BF85" s="305" t="s">
        <v>282</v>
      </c>
      <c r="BG85" s="306"/>
      <c r="BH85" s="306"/>
      <c r="BI85" s="307"/>
    </row>
    <row r="86" spans="1:61" s="7" customFormat="1" ht="87" customHeight="1">
      <c r="A86" s="213" t="s">
        <v>184</v>
      </c>
      <c r="B86" s="261" t="s">
        <v>168</v>
      </c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3"/>
      <c r="P86" s="244"/>
      <c r="Q86" s="264"/>
      <c r="R86" s="244">
        <v>7</v>
      </c>
      <c r="S86" s="245"/>
      <c r="T86" s="248">
        <f>SUM(AF86,AI86,AL86,AO86,AR86,AU86,AX86,BA86)</f>
        <v>108</v>
      </c>
      <c r="U86" s="249"/>
      <c r="V86" s="250">
        <f>SUM(AG86,AJ86,AM86,AP86,AS86,AV86,AY86,BB86)</f>
        <v>48</v>
      </c>
      <c r="W86" s="251"/>
      <c r="X86" s="245">
        <v>32</v>
      </c>
      <c r="Y86" s="264"/>
      <c r="Z86" s="244">
        <v>16</v>
      </c>
      <c r="AA86" s="264"/>
      <c r="AB86" s="244"/>
      <c r="AC86" s="264"/>
      <c r="AD86" s="244"/>
      <c r="AE86" s="245"/>
      <c r="AF86" s="99"/>
      <c r="AG86" s="181"/>
      <c r="AH86" s="100"/>
      <c r="AI86" s="99"/>
      <c r="AJ86" s="181"/>
      <c r="AK86" s="100"/>
      <c r="AL86" s="99"/>
      <c r="AM86" s="181"/>
      <c r="AN86" s="168"/>
      <c r="AO86" s="99"/>
      <c r="AP86" s="181"/>
      <c r="AQ86" s="100"/>
      <c r="AR86" s="170"/>
      <c r="AS86" s="181"/>
      <c r="AT86" s="100"/>
      <c r="AU86" s="99"/>
      <c r="AV86" s="181"/>
      <c r="AW86" s="100"/>
      <c r="AX86" s="170">
        <v>108</v>
      </c>
      <c r="AY86" s="181">
        <v>48</v>
      </c>
      <c r="AZ86" s="100">
        <v>3</v>
      </c>
      <c r="BA86" s="99"/>
      <c r="BB86" s="181"/>
      <c r="BC86" s="100"/>
      <c r="BD86" s="234">
        <f>SUM(AH86,AK86,AN86,AQ86,AT86,AW86,AZ86,BC86)</f>
        <v>3</v>
      </c>
      <c r="BE86" s="235"/>
      <c r="BF86" s="305" t="s">
        <v>282</v>
      </c>
      <c r="BG86" s="306"/>
      <c r="BH86" s="306"/>
      <c r="BI86" s="307"/>
    </row>
    <row r="87" spans="1:61" s="7" customFormat="1" ht="39.75" customHeight="1" thickBot="1">
      <c r="A87" s="213" t="s">
        <v>390</v>
      </c>
      <c r="B87" s="396" t="s">
        <v>166</v>
      </c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8"/>
      <c r="P87" s="244">
        <v>8</v>
      </c>
      <c r="Q87" s="264"/>
      <c r="R87" s="244"/>
      <c r="S87" s="245"/>
      <c r="T87" s="248">
        <f>SUM(AF87,AI87,AL87,AO87,AR87,AU87,AX87,BA87)</f>
        <v>110</v>
      </c>
      <c r="U87" s="249"/>
      <c r="V87" s="250">
        <f>SUM(AG87,AJ87,AM87,AP87,AS87,AV87,AY87,BB87)</f>
        <v>50</v>
      </c>
      <c r="W87" s="251"/>
      <c r="X87" s="245">
        <v>34</v>
      </c>
      <c r="Y87" s="264"/>
      <c r="Z87" s="244"/>
      <c r="AA87" s="264"/>
      <c r="AB87" s="244">
        <v>16</v>
      </c>
      <c r="AC87" s="264"/>
      <c r="AD87" s="244"/>
      <c r="AE87" s="245"/>
      <c r="AF87" s="99"/>
      <c r="AG87" s="181"/>
      <c r="AH87" s="100"/>
      <c r="AI87" s="99"/>
      <c r="AJ87" s="181"/>
      <c r="AK87" s="100"/>
      <c r="AL87" s="99"/>
      <c r="AM87" s="181"/>
      <c r="AN87" s="168"/>
      <c r="AO87" s="103"/>
      <c r="AP87" s="104"/>
      <c r="AQ87" s="105"/>
      <c r="AR87" s="170"/>
      <c r="AS87" s="181"/>
      <c r="AT87" s="100"/>
      <c r="AU87" s="99"/>
      <c r="AV87" s="181"/>
      <c r="AW87" s="100"/>
      <c r="AX87" s="99"/>
      <c r="AY87" s="181"/>
      <c r="AZ87" s="100"/>
      <c r="BA87" s="99">
        <v>110</v>
      </c>
      <c r="BB87" s="181">
        <v>50</v>
      </c>
      <c r="BC87" s="101">
        <v>3</v>
      </c>
      <c r="BD87" s="234">
        <f>SUM(AH87,AK87,AN87,AQ87,AT87,AW87,AZ87,BC87)</f>
        <v>3</v>
      </c>
      <c r="BE87" s="235"/>
      <c r="BF87" s="305" t="s">
        <v>282</v>
      </c>
      <c r="BG87" s="306"/>
      <c r="BH87" s="306"/>
      <c r="BI87" s="307"/>
    </row>
    <row r="88" spans="1:61" s="42" customFormat="1" ht="60" customHeight="1" thickBot="1">
      <c r="A88" s="220" t="s">
        <v>140</v>
      </c>
      <c r="B88" s="449" t="s">
        <v>341</v>
      </c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1"/>
      <c r="P88" s="429"/>
      <c r="Q88" s="428"/>
      <c r="R88" s="429"/>
      <c r="S88" s="430"/>
      <c r="T88" s="427">
        <f aca="true" t="shared" si="2" ref="T88:BE88">SUM(T89:T126)</f>
        <v>2798</v>
      </c>
      <c r="U88" s="428">
        <f t="shared" si="2"/>
        <v>0</v>
      </c>
      <c r="V88" s="429">
        <f t="shared" si="2"/>
        <v>1352</v>
      </c>
      <c r="W88" s="430">
        <f t="shared" si="2"/>
        <v>0</v>
      </c>
      <c r="X88" s="456">
        <f t="shared" si="2"/>
        <v>918</v>
      </c>
      <c r="Y88" s="402">
        <f t="shared" si="2"/>
        <v>0</v>
      </c>
      <c r="Z88" s="402">
        <f t="shared" si="2"/>
        <v>290</v>
      </c>
      <c r="AA88" s="402">
        <f t="shared" si="2"/>
        <v>0</v>
      </c>
      <c r="AB88" s="402">
        <f t="shared" si="2"/>
        <v>112</v>
      </c>
      <c r="AC88" s="402">
        <f t="shared" si="2"/>
        <v>0</v>
      </c>
      <c r="AD88" s="402">
        <f t="shared" si="2"/>
        <v>32</v>
      </c>
      <c r="AE88" s="405">
        <f t="shared" si="2"/>
        <v>0</v>
      </c>
      <c r="AF88" s="112">
        <f t="shared" si="2"/>
        <v>0</v>
      </c>
      <c r="AG88" s="113">
        <f t="shared" si="2"/>
        <v>0</v>
      </c>
      <c r="AH88" s="114">
        <f t="shared" si="2"/>
        <v>0</v>
      </c>
      <c r="AI88" s="112">
        <f t="shared" si="2"/>
        <v>0</v>
      </c>
      <c r="AJ88" s="113">
        <f t="shared" si="2"/>
        <v>0</v>
      </c>
      <c r="AK88" s="114">
        <f t="shared" si="2"/>
        <v>0</v>
      </c>
      <c r="AL88" s="112">
        <f t="shared" si="2"/>
        <v>352</v>
      </c>
      <c r="AM88" s="113">
        <f t="shared" si="2"/>
        <v>184</v>
      </c>
      <c r="AN88" s="114">
        <f t="shared" si="2"/>
        <v>9</v>
      </c>
      <c r="AO88" s="112">
        <f t="shared" si="2"/>
        <v>392</v>
      </c>
      <c r="AP88" s="113">
        <f t="shared" si="2"/>
        <v>212</v>
      </c>
      <c r="AQ88" s="114">
        <f t="shared" si="2"/>
        <v>10</v>
      </c>
      <c r="AR88" s="112">
        <f t="shared" si="2"/>
        <v>580</v>
      </c>
      <c r="AS88" s="113">
        <f t="shared" si="2"/>
        <v>294</v>
      </c>
      <c r="AT88" s="114">
        <f t="shared" si="2"/>
        <v>15</v>
      </c>
      <c r="AU88" s="112">
        <f t="shared" si="2"/>
        <v>520</v>
      </c>
      <c r="AV88" s="113">
        <f t="shared" si="2"/>
        <v>240</v>
      </c>
      <c r="AW88" s="114">
        <f t="shared" si="2"/>
        <v>12</v>
      </c>
      <c r="AX88" s="112">
        <f t="shared" si="2"/>
        <v>594</v>
      </c>
      <c r="AY88" s="113">
        <f t="shared" si="2"/>
        <v>260</v>
      </c>
      <c r="AZ88" s="114">
        <f t="shared" si="2"/>
        <v>17</v>
      </c>
      <c r="BA88" s="112">
        <f t="shared" si="2"/>
        <v>360</v>
      </c>
      <c r="BB88" s="113">
        <f t="shared" si="2"/>
        <v>162</v>
      </c>
      <c r="BC88" s="114">
        <f t="shared" si="2"/>
        <v>10</v>
      </c>
      <c r="BD88" s="427">
        <f t="shared" si="2"/>
        <v>73</v>
      </c>
      <c r="BE88" s="430">
        <f t="shared" si="2"/>
        <v>0</v>
      </c>
      <c r="BF88" s="444"/>
      <c r="BG88" s="445"/>
      <c r="BH88" s="445"/>
      <c r="BI88" s="446"/>
    </row>
    <row r="89" spans="1:61" ht="52.5" customHeight="1">
      <c r="A89" s="212"/>
      <c r="B89" s="379" t="s">
        <v>328</v>
      </c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1"/>
      <c r="P89" s="244"/>
      <c r="Q89" s="264"/>
      <c r="R89" s="244"/>
      <c r="S89" s="245"/>
      <c r="T89" s="385"/>
      <c r="U89" s="383"/>
      <c r="V89" s="382"/>
      <c r="W89" s="386"/>
      <c r="X89" s="448"/>
      <c r="Y89" s="447"/>
      <c r="Z89" s="447"/>
      <c r="AA89" s="447"/>
      <c r="AB89" s="447"/>
      <c r="AC89" s="447"/>
      <c r="AD89" s="447"/>
      <c r="AE89" s="452"/>
      <c r="AF89" s="99"/>
      <c r="AG89" s="181"/>
      <c r="AH89" s="100"/>
      <c r="AI89" s="99"/>
      <c r="AJ89" s="181"/>
      <c r="AK89" s="100"/>
      <c r="AL89" s="99"/>
      <c r="AM89" s="181"/>
      <c r="AN89" s="100"/>
      <c r="AO89" s="99"/>
      <c r="AP89" s="181"/>
      <c r="AQ89" s="100"/>
      <c r="AR89" s="99"/>
      <c r="AS89" s="181"/>
      <c r="AT89" s="100"/>
      <c r="AU89" s="99"/>
      <c r="AV89" s="181"/>
      <c r="AW89" s="100"/>
      <c r="AX89" s="99"/>
      <c r="AY89" s="181"/>
      <c r="AZ89" s="100"/>
      <c r="BA89" s="99"/>
      <c r="BB89" s="181"/>
      <c r="BC89" s="100"/>
      <c r="BD89" s="385"/>
      <c r="BE89" s="386"/>
      <c r="BF89" s="453"/>
      <c r="BG89" s="454"/>
      <c r="BH89" s="454"/>
      <c r="BI89" s="455"/>
    </row>
    <row r="90" spans="1:61" ht="39.75" customHeight="1">
      <c r="A90" s="215" t="s">
        <v>98</v>
      </c>
      <c r="B90" s="241" t="s">
        <v>374</v>
      </c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3"/>
      <c r="P90" s="244"/>
      <c r="Q90" s="264"/>
      <c r="R90" s="244">
        <v>3</v>
      </c>
      <c r="S90" s="235"/>
      <c r="T90" s="248">
        <f>SUM(AF90,AI90,AL90,AO90,AR90,AU90,AX90,BA90)</f>
        <v>72</v>
      </c>
      <c r="U90" s="249"/>
      <c r="V90" s="250">
        <f>SUM(AG90,AJ90,AM90,AP90,AS90,AV90,AY90,BB90)</f>
        <v>34</v>
      </c>
      <c r="W90" s="251"/>
      <c r="X90" s="234">
        <v>18</v>
      </c>
      <c r="Y90" s="264"/>
      <c r="Z90" s="244"/>
      <c r="AA90" s="264"/>
      <c r="AB90" s="244"/>
      <c r="AC90" s="264"/>
      <c r="AD90" s="244">
        <v>16</v>
      </c>
      <c r="AE90" s="235"/>
      <c r="AF90" s="99"/>
      <c r="AG90" s="181"/>
      <c r="AH90" s="100"/>
      <c r="AI90" s="99"/>
      <c r="AJ90" s="181"/>
      <c r="AK90" s="100"/>
      <c r="AL90" s="99">
        <v>72</v>
      </c>
      <c r="AM90" s="181">
        <v>34</v>
      </c>
      <c r="AN90" s="100">
        <v>2</v>
      </c>
      <c r="AO90" s="99"/>
      <c r="AP90" s="181"/>
      <c r="AQ90" s="100"/>
      <c r="AR90" s="99"/>
      <c r="AS90" s="181"/>
      <c r="AT90" s="100"/>
      <c r="AU90" s="99"/>
      <c r="AV90" s="181"/>
      <c r="AW90" s="100"/>
      <c r="AX90" s="99"/>
      <c r="AY90" s="181"/>
      <c r="AZ90" s="100"/>
      <c r="BA90" s="99"/>
      <c r="BB90" s="181"/>
      <c r="BC90" s="100"/>
      <c r="BD90" s="234">
        <f>SUM(AH90,AK90,AN90,AQ90,AT90,AW90,AZ90,BC90)</f>
        <v>2</v>
      </c>
      <c r="BE90" s="235"/>
      <c r="BF90" s="305" t="s">
        <v>375</v>
      </c>
      <c r="BG90" s="306"/>
      <c r="BH90" s="306"/>
      <c r="BI90" s="307"/>
    </row>
    <row r="91" spans="1:61" ht="55.5" customHeight="1">
      <c r="A91" s="215" t="s">
        <v>108</v>
      </c>
      <c r="B91" s="241" t="s">
        <v>376</v>
      </c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3"/>
      <c r="P91" s="244"/>
      <c r="Q91" s="264"/>
      <c r="R91" s="244">
        <v>4</v>
      </c>
      <c r="S91" s="245"/>
      <c r="T91" s="248">
        <f>SUM(AF91,AI91,AL91,AO91,AR91,AU91,AX91,BA91)</f>
        <v>72</v>
      </c>
      <c r="U91" s="249"/>
      <c r="V91" s="250">
        <f>SUM(AG91,AJ91,AM91,AP91,AS91,AV91,AY91,BB91)</f>
        <v>34</v>
      </c>
      <c r="W91" s="251"/>
      <c r="X91" s="245">
        <v>18</v>
      </c>
      <c r="Y91" s="264"/>
      <c r="Z91" s="244"/>
      <c r="AA91" s="264"/>
      <c r="AB91" s="244"/>
      <c r="AC91" s="264"/>
      <c r="AD91" s="244">
        <v>16</v>
      </c>
      <c r="AE91" s="245"/>
      <c r="AF91" s="99"/>
      <c r="AG91" s="181"/>
      <c r="AH91" s="100"/>
      <c r="AI91" s="99"/>
      <c r="AJ91" s="181"/>
      <c r="AK91" s="100"/>
      <c r="AL91" s="99"/>
      <c r="AM91" s="181"/>
      <c r="AN91" s="100"/>
      <c r="AO91" s="99">
        <v>72</v>
      </c>
      <c r="AP91" s="181">
        <v>34</v>
      </c>
      <c r="AQ91" s="100">
        <v>2</v>
      </c>
      <c r="AR91" s="99"/>
      <c r="AS91" s="181"/>
      <c r="AT91" s="100"/>
      <c r="AU91" s="99"/>
      <c r="AV91" s="181"/>
      <c r="AW91" s="100"/>
      <c r="AX91" s="99"/>
      <c r="AY91" s="181"/>
      <c r="AZ91" s="100"/>
      <c r="BA91" s="99"/>
      <c r="BB91" s="181"/>
      <c r="BC91" s="100"/>
      <c r="BD91" s="234">
        <f>SUM(AH91,AK91,AN91,AQ91,AT91,AW91,AZ91,BC91)</f>
        <v>2</v>
      </c>
      <c r="BE91" s="235"/>
      <c r="BF91" s="280" t="s">
        <v>377</v>
      </c>
      <c r="BG91" s="281"/>
      <c r="BH91" s="281"/>
      <c r="BI91" s="282"/>
    </row>
    <row r="92" spans="1:61" ht="39.75" customHeight="1">
      <c r="A92" s="212"/>
      <c r="B92" s="299" t="s">
        <v>249</v>
      </c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1"/>
      <c r="P92" s="168"/>
      <c r="Q92" s="170"/>
      <c r="R92" s="168"/>
      <c r="S92" s="169"/>
      <c r="T92" s="188"/>
      <c r="U92" s="186"/>
      <c r="V92" s="185"/>
      <c r="W92" s="189"/>
      <c r="X92" s="187"/>
      <c r="Y92" s="186"/>
      <c r="Z92" s="185"/>
      <c r="AA92" s="186"/>
      <c r="AB92" s="185"/>
      <c r="AC92" s="186"/>
      <c r="AD92" s="168"/>
      <c r="AE92" s="169"/>
      <c r="AF92" s="99"/>
      <c r="AG92" s="181"/>
      <c r="AH92" s="100"/>
      <c r="AI92" s="99"/>
      <c r="AJ92" s="181"/>
      <c r="AK92" s="100"/>
      <c r="AL92" s="99"/>
      <c r="AM92" s="181"/>
      <c r="AN92" s="100"/>
      <c r="AO92" s="99"/>
      <c r="AP92" s="181"/>
      <c r="AQ92" s="100"/>
      <c r="AR92" s="99"/>
      <c r="AS92" s="181"/>
      <c r="AT92" s="100"/>
      <c r="AU92" s="99"/>
      <c r="AV92" s="181"/>
      <c r="AW92" s="100"/>
      <c r="AX92" s="99"/>
      <c r="AY92" s="181"/>
      <c r="AZ92" s="100"/>
      <c r="BA92" s="99"/>
      <c r="BB92" s="181"/>
      <c r="BC92" s="100"/>
      <c r="BD92" s="188"/>
      <c r="BE92" s="189"/>
      <c r="BF92" s="177"/>
      <c r="BG92" s="178"/>
      <c r="BH92" s="178"/>
      <c r="BI92" s="179"/>
    </row>
    <row r="93" spans="1:61" ht="39.75" customHeight="1">
      <c r="A93" s="213" t="s">
        <v>188</v>
      </c>
      <c r="B93" s="261" t="s">
        <v>225</v>
      </c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3"/>
      <c r="P93" s="244"/>
      <c r="Q93" s="264"/>
      <c r="R93" s="244">
        <v>5</v>
      </c>
      <c r="S93" s="245"/>
      <c r="T93" s="248">
        <f>SUM(AF93,AI93,AL93,AO93,AR93,AU93,AX93,BA93)</f>
        <v>110</v>
      </c>
      <c r="U93" s="249"/>
      <c r="V93" s="250">
        <f>SUM(AG93,AJ93,AM93,AP93,AS93,AV93,AY93,BB93)</f>
        <v>50</v>
      </c>
      <c r="W93" s="251"/>
      <c r="X93" s="245">
        <v>34</v>
      </c>
      <c r="Y93" s="264"/>
      <c r="Z93" s="244">
        <v>16</v>
      </c>
      <c r="AA93" s="264"/>
      <c r="AB93" s="244"/>
      <c r="AC93" s="264"/>
      <c r="AD93" s="244"/>
      <c r="AE93" s="245"/>
      <c r="AF93" s="99"/>
      <c r="AG93" s="181"/>
      <c r="AH93" s="100"/>
      <c r="AI93" s="99"/>
      <c r="AJ93" s="181"/>
      <c r="AK93" s="100"/>
      <c r="AL93" s="99"/>
      <c r="AM93" s="181"/>
      <c r="AN93" s="101"/>
      <c r="AO93" s="99"/>
      <c r="AP93" s="181"/>
      <c r="AQ93" s="115"/>
      <c r="AR93" s="99">
        <v>110</v>
      </c>
      <c r="AS93" s="181">
        <v>50</v>
      </c>
      <c r="AT93" s="101">
        <v>3</v>
      </c>
      <c r="AU93" s="99"/>
      <c r="AV93" s="181"/>
      <c r="AW93" s="100"/>
      <c r="AX93" s="99"/>
      <c r="AY93" s="181"/>
      <c r="AZ93" s="100"/>
      <c r="BA93" s="99"/>
      <c r="BB93" s="181"/>
      <c r="BC93" s="100"/>
      <c r="BD93" s="234">
        <f>SUM(AH93,AK93,AN93,AQ93,AT93,AW93,AZ93,BC93)</f>
        <v>3</v>
      </c>
      <c r="BE93" s="235"/>
      <c r="BF93" s="305" t="s">
        <v>284</v>
      </c>
      <c r="BG93" s="306"/>
      <c r="BH93" s="306"/>
      <c r="BI93" s="307"/>
    </row>
    <row r="94" spans="1:61" ht="39.75" customHeight="1">
      <c r="A94" s="215" t="s">
        <v>122</v>
      </c>
      <c r="B94" s="265" t="s">
        <v>224</v>
      </c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583"/>
      <c r="P94" s="403"/>
      <c r="Q94" s="523"/>
      <c r="R94" s="403">
        <v>6</v>
      </c>
      <c r="S94" s="404"/>
      <c r="T94" s="590">
        <f>SUM(AF94,AI94,AL94,AO94,AR94,AU94,AX94,BA94)</f>
        <v>130</v>
      </c>
      <c r="U94" s="591"/>
      <c r="V94" s="587">
        <f>SUM(AG94,AJ94,AM94,AP94,AS94,AV94,AY94,BB94)</f>
        <v>48</v>
      </c>
      <c r="W94" s="588"/>
      <c r="X94" s="404">
        <v>32</v>
      </c>
      <c r="Y94" s="523"/>
      <c r="Z94" s="403"/>
      <c r="AA94" s="523"/>
      <c r="AB94" s="403">
        <v>16</v>
      </c>
      <c r="AC94" s="523"/>
      <c r="AD94" s="403"/>
      <c r="AE94" s="404"/>
      <c r="AF94" s="92"/>
      <c r="AG94" s="93"/>
      <c r="AH94" s="94"/>
      <c r="AI94" s="92"/>
      <c r="AJ94" s="93"/>
      <c r="AK94" s="94"/>
      <c r="AL94" s="92"/>
      <c r="AM94" s="93"/>
      <c r="AN94" s="94"/>
      <c r="AO94" s="92"/>
      <c r="AP94" s="93"/>
      <c r="AQ94" s="154"/>
      <c r="AR94" s="92"/>
      <c r="AS94" s="93"/>
      <c r="AT94" s="155"/>
      <c r="AU94" s="92">
        <v>130</v>
      </c>
      <c r="AV94" s="93">
        <v>48</v>
      </c>
      <c r="AW94" s="155">
        <v>3</v>
      </c>
      <c r="AX94" s="92"/>
      <c r="AY94" s="93"/>
      <c r="AZ94" s="94"/>
      <c r="BA94" s="92"/>
      <c r="BB94" s="93"/>
      <c r="BC94" s="94"/>
      <c r="BD94" s="522">
        <f>SUM(AH94,AK94,AN94,AQ94,AT94,AW94,AZ94,BC94)</f>
        <v>3</v>
      </c>
      <c r="BE94" s="524"/>
      <c r="BF94" s="280" t="s">
        <v>284</v>
      </c>
      <c r="BG94" s="281"/>
      <c r="BH94" s="281"/>
      <c r="BI94" s="282"/>
    </row>
    <row r="95" spans="1:61" ht="49.5" customHeight="1">
      <c r="A95" s="215"/>
      <c r="B95" s="441" t="s">
        <v>250</v>
      </c>
      <c r="C95" s="442"/>
      <c r="D95" s="442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3"/>
      <c r="P95" s="168"/>
      <c r="Q95" s="170"/>
      <c r="R95" s="168"/>
      <c r="S95" s="169"/>
      <c r="T95" s="95"/>
      <c r="U95" s="96"/>
      <c r="V95" s="97"/>
      <c r="W95" s="98"/>
      <c r="X95" s="169"/>
      <c r="Y95" s="170"/>
      <c r="Z95" s="168"/>
      <c r="AA95" s="170"/>
      <c r="AB95" s="168"/>
      <c r="AC95" s="170"/>
      <c r="AD95" s="168"/>
      <c r="AE95" s="169"/>
      <c r="AF95" s="99"/>
      <c r="AG95" s="181"/>
      <c r="AH95" s="100"/>
      <c r="AI95" s="99"/>
      <c r="AJ95" s="181"/>
      <c r="AK95" s="100"/>
      <c r="AL95" s="99"/>
      <c r="AM95" s="181"/>
      <c r="AN95" s="101"/>
      <c r="AO95" s="99"/>
      <c r="AP95" s="181"/>
      <c r="AQ95" s="115"/>
      <c r="AR95" s="99"/>
      <c r="AS95" s="181"/>
      <c r="AT95" s="101"/>
      <c r="AU95" s="99"/>
      <c r="AV95" s="181"/>
      <c r="AW95" s="100"/>
      <c r="AX95" s="99"/>
      <c r="AY95" s="181"/>
      <c r="AZ95" s="100"/>
      <c r="BA95" s="99"/>
      <c r="BB95" s="181"/>
      <c r="BC95" s="100"/>
      <c r="BD95" s="166"/>
      <c r="BE95" s="167"/>
      <c r="BF95" s="177"/>
      <c r="BG95" s="178"/>
      <c r="BH95" s="178"/>
      <c r="BI95" s="179"/>
    </row>
    <row r="96" spans="1:61" ht="39.75" customHeight="1">
      <c r="A96" s="215" t="s">
        <v>123</v>
      </c>
      <c r="B96" s="396" t="s">
        <v>223</v>
      </c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8"/>
      <c r="P96" s="244"/>
      <c r="Q96" s="264"/>
      <c r="R96" s="244">
        <v>5</v>
      </c>
      <c r="S96" s="245"/>
      <c r="T96" s="248">
        <f>SUM(AF96,AI96,AL96,AO96,AR96,AU96,AX96,BA96)</f>
        <v>120</v>
      </c>
      <c r="U96" s="249"/>
      <c r="V96" s="250">
        <f>SUM(AG96,AJ96,AM96,AP96,AS96,AV96,AY96,BB96)</f>
        <v>50</v>
      </c>
      <c r="W96" s="251"/>
      <c r="X96" s="245">
        <v>34</v>
      </c>
      <c r="Y96" s="264"/>
      <c r="Z96" s="244">
        <v>16</v>
      </c>
      <c r="AA96" s="264"/>
      <c r="AB96" s="244"/>
      <c r="AC96" s="264"/>
      <c r="AD96" s="244"/>
      <c r="AE96" s="245"/>
      <c r="AF96" s="99"/>
      <c r="AG96" s="181"/>
      <c r="AH96" s="100"/>
      <c r="AI96" s="99"/>
      <c r="AJ96" s="181"/>
      <c r="AK96" s="100"/>
      <c r="AL96" s="99"/>
      <c r="AM96" s="181"/>
      <c r="AN96" s="100"/>
      <c r="AO96" s="99"/>
      <c r="AP96" s="181"/>
      <c r="AQ96" s="100"/>
      <c r="AR96" s="99">
        <v>120</v>
      </c>
      <c r="AS96" s="181">
        <v>50</v>
      </c>
      <c r="AT96" s="100">
        <v>3</v>
      </c>
      <c r="AU96" s="99"/>
      <c r="AV96" s="181"/>
      <c r="AW96" s="100"/>
      <c r="AX96" s="99"/>
      <c r="AY96" s="181"/>
      <c r="AZ96" s="100"/>
      <c r="BA96" s="99"/>
      <c r="BB96" s="181"/>
      <c r="BC96" s="100"/>
      <c r="BD96" s="234">
        <f>SUM(AH96,AK96,AN96,AQ96,AT96,AW96,AZ96,BC96)</f>
        <v>3</v>
      </c>
      <c r="BE96" s="235"/>
      <c r="BF96" s="305" t="s">
        <v>322</v>
      </c>
      <c r="BG96" s="306"/>
      <c r="BH96" s="306"/>
      <c r="BI96" s="307"/>
    </row>
    <row r="97" spans="1:61" ht="54.75" customHeight="1">
      <c r="A97" s="213" t="s">
        <v>124</v>
      </c>
      <c r="B97" s="261" t="s">
        <v>226</v>
      </c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3"/>
      <c r="P97" s="244">
        <v>5</v>
      </c>
      <c r="Q97" s="264"/>
      <c r="R97" s="244"/>
      <c r="S97" s="245"/>
      <c r="T97" s="248">
        <f>SUM(AF97,AI97,AL97,AO97,AR97,AU97,AX97,BA97)</f>
        <v>120</v>
      </c>
      <c r="U97" s="249"/>
      <c r="V97" s="250">
        <f>SUM(AG97,AJ97,AM97,AP97,AS97,AV97,AY97,BB97)</f>
        <v>64</v>
      </c>
      <c r="W97" s="251"/>
      <c r="X97" s="245">
        <v>48</v>
      </c>
      <c r="Y97" s="264"/>
      <c r="Z97" s="244">
        <v>16</v>
      </c>
      <c r="AA97" s="264"/>
      <c r="AB97" s="244"/>
      <c r="AC97" s="264"/>
      <c r="AD97" s="244"/>
      <c r="AE97" s="245"/>
      <c r="AF97" s="99"/>
      <c r="AG97" s="181"/>
      <c r="AH97" s="100"/>
      <c r="AI97" s="99"/>
      <c r="AJ97" s="181"/>
      <c r="AK97" s="100"/>
      <c r="AL97" s="99"/>
      <c r="AM97" s="181"/>
      <c r="AN97" s="100"/>
      <c r="AO97" s="99"/>
      <c r="AP97" s="181"/>
      <c r="AQ97" s="101"/>
      <c r="AR97" s="99">
        <v>120</v>
      </c>
      <c r="AS97" s="181">
        <v>64</v>
      </c>
      <c r="AT97" s="101">
        <v>3</v>
      </c>
      <c r="AU97" s="99"/>
      <c r="AV97" s="181"/>
      <c r="AW97" s="100"/>
      <c r="AX97" s="99"/>
      <c r="AY97" s="181"/>
      <c r="AZ97" s="100"/>
      <c r="BA97" s="99"/>
      <c r="BB97" s="181"/>
      <c r="BC97" s="100"/>
      <c r="BD97" s="234">
        <f>SUM(AH97,AK97,AN97,AQ97,AT97,AW97,AZ97,BC97)</f>
        <v>3</v>
      </c>
      <c r="BE97" s="235"/>
      <c r="BF97" s="305" t="s">
        <v>285</v>
      </c>
      <c r="BG97" s="306"/>
      <c r="BH97" s="306"/>
      <c r="BI97" s="307"/>
    </row>
    <row r="98" spans="1:61" ht="49.5" customHeight="1">
      <c r="A98" s="219"/>
      <c r="B98" s="299" t="s">
        <v>243</v>
      </c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1"/>
      <c r="P98" s="168"/>
      <c r="Q98" s="170"/>
      <c r="R98" s="168"/>
      <c r="S98" s="169"/>
      <c r="T98" s="95"/>
      <c r="U98" s="96"/>
      <c r="V98" s="97"/>
      <c r="W98" s="98"/>
      <c r="X98" s="169"/>
      <c r="Y98" s="170"/>
      <c r="Z98" s="168"/>
      <c r="AA98" s="170"/>
      <c r="AB98" s="168"/>
      <c r="AC98" s="170"/>
      <c r="AD98" s="168"/>
      <c r="AE98" s="169"/>
      <c r="AF98" s="99"/>
      <c r="AG98" s="181"/>
      <c r="AH98" s="100"/>
      <c r="AI98" s="99"/>
      <c r="AJ98" s="181"/>
      <c r="AK98" s="100"/>
      <c r="AL98" s="99"/>
      <c r="AM98" s="181"/>
      <c r="AN98" s="100"/>
      <c r="AO98" s="99"/>
      <c r="AP98" s="181"/>
      <c r="AQ98" s="100"/>
      <c r="AR98" s="99"/>
      <c r="AS98" s="181"/>
      <c r="AT98" s="100"/>
      <c r="AU98" s="99"/>
      <c r="AV98" s="181"/>
      <c r="AW98" s="100"/>
      <c r="AX98" s="99"/>
      <c r="AY98" s="181"/>
      <c r="AZ98" s="100"/>
      <c r="BA98" s="99"/>
      <c r="BB98" s="181"/>
      <c r="BC98" s="100"/>
      <c r="BD98" s="166"/>
      <c r="BE98" s="167"/>
      <c r="BF98" s="116"/>
      <c r="BG98" s="117"/>
      <c r="BH98" s="117"/>
      <c r="BI98" s="118"/>
    </row>
    <row r="99" spans="1:61" ht="49.5" customHeight="1">
      <c r="A99" s="271" t="s">
        <v>126</v>
      </c>
      <c r="B99" s="396" t="s">
        <v>191</v>
      </c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8"/>
      <c r="P99" s="244">
        <v>4</v>
      </c>
      <c r="Q99" s="264"/>
      <c r="R99" s="244">
        <v>3</v>
      </c>
      <c r="S99" s="245"/>
      <c r="T99" s="248">
        <f>SUM(AF99,AI99,AL99,AO99,AR99,AU99,AX99,BA99)</f>
        <v>250</v>
      </c>
      <c r="U99" s="249"/>
      <c r="V99" s="250">
        <f>SUM(AG99,AJ99,AM99,AP99,AS99,AV99,AY99,BB99)</f>
        <v>148</v>
      </c>
      <c r="W99" s="251"/>
      <c r="X99" s="245">
        <v>114</v>
      </c>
      <c r="Y99" s="264"/>
      <c r="Z99" s="244">
        <v>34</v>
      </c>
      <c r="AA99" s="264"/>
      <c r="AB99" s="244"/>
      <c r="AC99" s="264"/>
      <c r="AD99" s="244"/>
      <c r="AE99" s="245"/>
      <c r="AF99" s="99"/>
      <c r="AG99" s="181"/>
      <c r="AH99" s="100"/>
      <c r="AI99" s="99"/>
      <c r="AJ99" s="181"/>
      <c r="AK99" s="100"/>
      <c r="AL99" s="99">
        <v>120</v>
      </c>
      <c r="AM99" s="181">
        <v>68</v>
      </c>
      <c r="AN99" s="100">
        <v>3</v>
      </c>
      <c r="AO99" s="99">
        <v>130</v>
      </c>
      <c r="AP99" s="181">
        <v>80</v>
      </c>
      <c r="AQ99" s="100">
        <v>3</v>
      </c>
      <c r="AR99" s="99"/>
      <c r="AS99" s="181"/>
      <c r="AT99" s="100"/>
      <c r="AU99" s="99"/>
      <c r="AV99" s="181"/>
      <c r="AW99" s="100"/>
      <c r="AX99" s="99"/>
      <c r="AY99" s="181"/>
      <c r="AZ99" s="100"/>
      <c r="BA99" s="99"/>
      <c r="BB99" s="181"/>
      <c r="BC99" s="100"/>
      <c r="BD99" s="234">
        <f>SUM(AH99,AK99,AN99,AQ99,AT99,AW99,AZ99,BC99)</f>
        <v>6</v>
      </c>
      <c r="BE99" s="235"/>
      <c r="BF99" s="431" t="s">
        <v>286</v>
      </c>
      <c r="BG99" s="432"/>
      <c r="BH99" s="432"/>
      <c r="BI99" s="433"/>
    </row>
    <row r="100" spans="1:61" ht="54.75" customHeight="1">
      <c r="A100" s="272"/>
      <c r="B100" s="261" t="s">
        <v>192</v>
      </c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3"/>
      <c r="P100" s="244"/>
      <c r="Q100" s="264"/>
      <c r="R100" s="244"/>
      <c r="S100" s="245"/>
      <c r="T100" s="248">
        <f>SUM(AF100,AI100,AL100,AO100,AR100,AU100,AX100,BA100)</f>
        <v>60</v>
      </c>
      <c r="U100" s="249"/>
      <c r="V100" s="250">
        <f>SUM(AG100,AJ100,AM100,AP100,AS100,AV100,AY100,BB100)</f>
        <v>32</v>
      </c>
      <c r="W100" s="251"/>
      <c r="X100" s="245"/>
      <c r="Y100" s="264"/>
      <c r="Z100" s="244"/>
      <c r="AA100" s="264"/>
      <c r="AB100" s="244">
        <v>32</v>
      </c>
      <c r="AC100" s="264"/>
      <c r="AD100" s="244"/>
      <c r="AE100" s="245"/>
      <c r="AF100" s="99"/>
      <c r="AG100" s="181"/>
      <c r="AH100" s="100"/>
      <c r="AI100" s="99"/>
      <c r="AJ100" s="181"/>
      <c r="AK100" s="100"/>
      <c r="AL100" s="99"/>
      <c r="AM100" s="181"/>
      <c r="AN100" s="100"/>
      <c r="AO100" s="99">
        <v>60</v>
      </c>
      <c r="AP100" s="181">
        <v>32</v>
      </c>
      <c r="AQ100" s="100">
        <v>2</v>
      </c>
      <c r="AR100" s="99"/>
      <c r="AS100" s="181"/>
      <c r="AT100" s="100"/>
      <c r="AU100" s="99"/>
      <c r="AV100" s="181"/>
      <c r="AW100" s="100"/>
      <c r="AX100" s="99"/>
      <c r="AY100" s="181"/>
      <c r="AZ100" s="100"/>
      <c r="BA100" s="99"/>
      <c r="BB100" s="181"/>
      <c r="BC100" s="100"/>
      <c r="BD100" s="234">
        <f>SUM(AH100,AK100,AN100,AQ100,AT100,AW100,AZ100,BC100)</f>
        <v>2</v>
      </c>
      <c r="BE100" s="235"/>
      <c r="BF100" s="434"/>
      <c r="BG100" s="435"/>
      <c r="BH100" s="435"/>
      <c r="BI100" s="436"/>
    </row>
    <row r="101" spans="1:61" ht="58.5" customHeight="1">
      <c r="A101" s="212"/>
      <c r="B101" s="441" t="s">
        <v>242</v>
      </c>
      <c r="C101" s="442"/>
      <c r="D101" s="442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3"/>
      <c r="P101" s="168"/>
      <c r="Q101" s="170"/>
      <c r="R101" s="168"/>
      <c r="S101" s="169"/>
      <c r="T101" s="188"/>
      <c r="U101" s="186"/>
      <c r="V101" s="185"/>
      <c r="W101" s="189"/>
      <c r="X101" s="187"/>
      <c r="Y101" s="186"/>
      <c r="Z101" s="185"/>
      <c r="AA101" s="186"/>
      <c r="AB101" s="185"/>
      <c r="AC101" s="186"/>
      <c r="AD101" s="168"/>
      <c r="AE101" s="169"/>
      <c r="AF101" s="99"/>
      <c r="AG101" s="181"/>
      <c r="AH101" s="100"/>
      <c r="AI101" s="99"/>
      <c r="AJ101" s="181"/>
      <c r="AK101" s="100"/>
      <c r="AL101" s="99"/>
      <c r="AM101" s="181"/>
      <c r="AN101" s="100"/>
      <c r="AO101" s="99"/>
      <c r="AP101" s="181"/>
      <c r="AQ101" s="102"/>
      <c r="AR101" s="99"/>
      <c r="AS101" s="181"/>
      <c r="AT101" s="100"/>
      <c r="AU101" s="99"/>
      <c r="AV101" s="181"/>
      <c r="AW101" s="100"/>
      <c r="AX101" s="99"/>
      <c r="AY101" s="181"/>
      <c r="AZ101" s="100"/>
      <c r="BA101" s="99"/>
      <c r="BB101" s="181"/>
      <c r="BC101" s="100"/>
      <c r="BD101" s="188"/>
      <c r="BE101" s="189"/>
      <c r="BF101" s="177"/>
      <c r="BG101" s="178"/>
      <c r="BH101" s="178"/>
      <c r="BI101" s="179"/>
    </row>
    <row r="102" spans="1:61" ht="49.5" customHeight="1">
      <c r="A102" s="271" t="s">
        <v>127</v>
      </c>
      <c r="B102" s="396" t="s">
        <v>190</v>
      </c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8"/>
      <c r="P102" s="244">
        <v>3</v>
      </c>
      <c r="Q102" s="264"/>
      <c r="R102" s="244"/>
      <c r="S102" s="245"/>
      <c r="T102" s="248">
        <f>SUM(AF102,AI102,AL102,AO102,AR102,AU102,AX102,BA102)</f>
        <v>120</v>
      </c>
      <c r="U102" s="249"/>
      <c r="V102" s="250">
        <f>SUM(AG102,AJ102,AM102,AP102,AS102,AV102,AY102,BB102)</f>
        <v>66</v>
      </c>
      <c r="W102" s="251"/>
      <c r="X102" s="245">
        <v>50</v>
      </c>
      <c r="Y102" s="264"/>
      <c r="Z102" s="244">
        <v>16</v>
      </c>
      <c r="AA102" s="264"/>
      <c r="AB102" s="244"/>
      <c r="AC102" s="264"/>
      <c r="AD102" s="244"/>
      <c r="AE102" s="245"/>
      <c r="AF102" s="99"/>
      <c r="AG102" s="181"/>
      <c r="AH102" s="100"/>
      <c r="AI102" s="99"/>
      <c r="AJ102" s="181"/>
      <c r="AK102" s="100"/>
      <c r="AL102" s="99">
        <v>120</v>
      </c>
      <c r="AM102" s="181">
        <v>66</v>
      </c>
      <c r="AN102" s="100">
        <v>3</v>
      </c>
      <c r="AO102" s="99"/>
      <c r="AP102" s="181"/>
      <c r="AQ102" s="100"/>
      <c r="AR102" s="99"/>
      <c r="AS102" s="181"/>
      <c r="AT102" s="100"/>
      <c r="AU102" s="99"/>
      <c r="AV102" s="181"/>
      <c r="AW102" s="100"/>
      <c r="AX102" s="99"/>
      <c r="AY102" s="181"/>
      <c r="AZ102" s="100"/>
      <c r="BA102" s="99"/>
      <c r="BB102" s="181"/>
      <c r="BC102" s="100"/>
      <c r="BD102" s="234">
        <f>SUM(AH102,AK102,AN102,AQ102,AT102,AW102,AZ102,BC102)</f>
        <v>3</v>
      </c>
      <c r="BE102" s="235"/>
      <c r="BF102" s="431" t="s">
        <v>292</v>
      </c>
      <c r="BG102" s="432"/>
      <c r="BH102" s="432"/>
      <c r="BI102" s="433"/>
    </row>
    <row r="103" spans="1:61" ht="54.75" customHeight="1">
      <c r="A103" s="272"/>
      <c r="B103" s="261" t="s">
        <v>378</v>
      </c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3"/>
      <c r="P103" s="244"/>
      <c r="Q103" s="264"/>
      <c r="R103" s="244"/>
      <c r="S103" s="245"/>
      <c r="T103" s="248">
        <f>SUM(AF103,AI103,AL103,AO103,AR103,AU103,AX103,BA103)</f>
        <v>40</v>
      </c>
      <c r="U103" s="249"/>
      <c r="V103" s="250">
        <f>SUM(AG103,AJ103,AM103,AP103,AS103,AV103,AY103,BB103)</f>
        <v>16</v>
      </c>
      <c r="W103" s="251"/>
      <c r="X103" s="245"/>
      <c r="Y103" s="264"/>
      <c r="Z103" s="244"/>
      <c r="AA103" s="264"/>
      <c r="AB103" s="244">
        <v>16</v>
      </c>
      <c r="AC103" s="264"/>
      <c r="AD103" s="244"/>
      <c r="AE103" s="245"/>
      <c r="AF103" s="99"/>
      <c r="AG103" s="181"/>
      <c r="AH103" s="100"/>
      <c r="AI103" s="99"/>
      <c r="AJ103" s="181"/>
      <c r="AK103" s="100"/>
      <c r="AL103" s="99">
        <v>40</v>
      </c>
      <c r="AM103" s="181">
        <v>16</v>
      </c>
      <c r="AN103" s="100">
        <v>1</v>
      </c>
      <c r="AO103" s="99"/>
      <c r="AP103" s="181"/>
      <c r="AQ103" s="100"/>
      <c r="AR103" s="99"/>
      <c r="AS103" s="181"/>
      <c r="AT103" s="100"/>
      <c r="AU103" s="99"/>
      <c r="AV103" s="181"/>
      <c r="AW103" s="100"/>
      <c r="AX103" s="99"/>
      <c r="AY103" s="181"/>
      <c r="AZ103" s="100"/>
      <c r="BA103" s="99"/>
      <c r="BB103" s="181"/>
      <c r="BC103" s="100"/>
      <c r="BD103" s="234">
        <f>SUM(AH103,AK103,AN103,AQ103,AT103,AW103,AZ103,BC103)</f>
        <v>1</v>
      </c>
      <c r="BE103" s="235"/>
      <c r="BF103" s="434"/>
      <c r="BG103" s="435"/>
      <c r="BH103" s="435"/>
      <c r="BI103" s="436"/>
    </row>
    <row r="104" spans="1:61" s="7" customFormat="1" ht="39.75" customHeight="1">
      <c r="A104" s="213" t="s">
        <v>133</v>
      </c>
      <c r="B104" s="396" t="s">
        <v>189</v>
      </c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8"/>
      <c r="P104" s="244"/>
      <c r="Q104" s="264"/>
      <c r="R104" s="244">
        <v>4</v>
      </c>
      <c r="S104" s="245"/>
      <c r="T104" s="248">
        <f>SUM(AF104,AI104,AL104,AO104,AR104,AU104,AX104,BA104)</f>
        <v>130</v>
      </c>
      <c r="U104" s="249"/>
      <c r="V104" s="250">
        <f>SUM(AG104,AJ104,AM104,AP104,AS104,AV104,AY104,BB104)</f>
        <v>66</v>
      </c>
      <c r="W104" s="251"/>
      <c r="X104" s="245">
        <v>50</v>
      </c>
      <c r="Y104" s="264"/>
      <c r="Z104" s="244">
        <v>16</v>
      </c>
      <c r="AA104" s="264"/>
      <c r="AB104" s="244"/>
      <c r="AC104" s="264"/>
      <c r="AD104" s="244"/>
      <c r="AE104" s="245"/>
      <c r="AF104" s="99"/>
      <c r="AG104" s="181"/>
      <c r="AH104" s="100"/>
      <c r="AI104" s="99"/>
      <c r="AJ104" s="181"/>
      <c r="AK104" s="100"/>
      <c r="AL104" s="99"/>
      <c r="AM104" s="181"/>
      <c r="AN104" s="100"/>
      <c r="AO104" s="99">
        <v>130</v>
      </c>
      <c r="AP104" s="181">
        <v>66</v>
      </c>
      <c r="AQ104" s="100">
        <v>3</v>
      </c>
      <c r="AR104" s="99"/>
      <c r="AS104" s="181"/>
      <c r="AT104" s="100"/>
      <c r="AU104" s="99"/>
      <c r="AV104" s="181"/>
      <c r="AW104" s="100"/>
      <c r="AX104" s="99"/>
      <c r="AY104" s="181"/>
      <c r="AZ104" s="100"/>
      <c r="BA104" s="99"/>
      <c r="BB104" s="181"/>
      <c r="BC104" s="100"/>
      <c r="BD104" s="234">
        <f>SUM(AH104,AK104,AN104,AQ104,AT104,AW104,AZ104,BC104)</f>
        <v>3</v>
      </c>
      <c r="BE104" s="235"/>
      <c r="BF104" s="305" t="s">
        <v>293</v>
      </c>
      <c r="BG104" s="306"/>
      <c r="BH104" s="306"/>
      <c r="BI104" s="307"/>
    </row>
    <row r="105" spans="1:61" s="7" customFormat="1" ht="39.75" customHeight="1">
      <c r="A105" s="215"/>
      <c r="B105" s="299" t="s">
        <v>244</v>
      </c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1"/>
      <c r="P105" s="168"/>
      <c r="Q105" s="170"/>
      <c r="R105" s="168"/>
      <c r="S105" s="169"/>
      <c r="T105" s="95"/>
      <c r="U105" s="96"/>
      <c r="V105" s="97"/>
      <c r="W105" s="98"/>
      <c r="X105" s="169"/>
      <c r="Y105" s="170"/>
      <c r="Z105" s="168"/>
      <c r="AA105" s="170"/>
      <c r="AB105" s="168"/>
      <c r="AC105" s="170"/>
      <c r="AD105" s="168"/>
      <c r="AE105" s="169"/>
      <c r="AF105" s="99"/>
      <c r="AG105" s="181"/>
      <c r="AH105" s="100"/>
      <c r="AI105" s="99"/>
      <c r="AJ105" s="181"/>
      <c r="AK105" s="100"/>
      <c r="AL105" s="99"/>
      <c r="AM105" s="181"/>
      <c r="AN105" s="100"/>
      <c r="AO105" s="99"/>
      <c r="AP105" s="181"/>
      <c r="AQ105" s="100"/>
      <c r="AR105" s="99"/>
      <c r="AS105" s="181"/>
      <c r="AT105" s="100"/>
      <c r="AU105" s="99"/>
      <c r="AV105" s="181"/>
      <c r="AW105" s="100"/>
      <c r="AX105" s="99"/>
      <c r="AY105" s="181"/>
      <c r="AZ105" s="100"/>
      <c r="BA105" s="99"/>
      <c r="BB105" s="181"/>
      <c r="BC105" s="100"/>
      <c r="BD105" s="166"/>
      <c r="BE105" s="167"/>
      <c r="BF105" s="177"/>
      <c r="BG105" s="178"/>
      <c r="BH105" s="178"/>
      <c r="BI105" s="179"/>
    </row>
    <row r="106" spans="1:61" s="7" customFormat="1" ht="57" customHeight="1">
      <c r="A106" s="215" t="s">
        <v>134</v>
      </c>
      <c r="B106" s="261" t="s">
        <v>245</v>
      </c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3"/>
      <c r="P106" s="244">
        <v>6</v>
      </c>
      <c r="Q106" s="264"/>
      <c r="R106" s="244">
        <v>5</v>
      </c>
      <c r="S106" s="245"/>
      <c r="T106" s="248">
        <f>SUM(AF106,AI106,AL106,AO106,AR106,AU106,AX106,BA106)</f>
        <v>240</v>
      </c>
      <c r="U106" s="249"/>
      <c r="V106" s="250">
        <f>SUM(AG106,AJ106,AM106,AP106,AS106,AV106,AY106,BB106)</f>
        <v>128</v>
      </c>
      <c r="W106" s="251"/>
      <c r="X106" s="245">
        <v>96</v>
      </c>
      <c r="Y106" s="264"/>
      <c r="Z106" s="244">
        <v>32</v>
      </c>
      <c r="AA106" s="264"/>
      <c r="AB106" s="244"/>
      <c r="AC106" s="264"/>
      <c r="AD106" s="244"/>
      <c r="AE106" s="245"/>
      <c r="AF106" s="99"/>
      <c r="AG106" s="181"/>
      <c r="AH106" s="100"/>
      <c r="AI106" s="99"/>
      <c r="AJ106" s="181"/>
      <c r="AK106" s="100"/>
      <c r="AL106" s="99"/>
      <c r="AM106" s="181"/>
      <c r="AN106" s="100"/>
      <c r="AO106" s="99"/>
      <c r="AP106" s="181"/>
      <c r="AQ106" s="100"/>
      <c r="AR106" s="99">
        <v>110</v>
      </c>
      <c r="AS106" s="181">
        <v>64</v>
      </c>
      <c r="AT106" s="100">
        <v>3</v>
      </c>
      <c r="AU106" s="99">
        <v>130</v>
      </c>
      <c r="AV106" s="181">
        <v>64</v>
      </c>
      <c r="AW106" s="100">
        <v>3</v>
      </c>
      <c r="AX106" s="99"/>
      <c r="AY106" s="181"/>
      <c r="AZ106" s="100"/>
      <c r="BA106" s="99"/>
      <c r="BB106" s="181"/>
      <c r="BC106" s="100"/>
      <c r="BD106" s="234">
        <f>SUM(AH106,AK106,AN106,AQ106,AT106,AW106,AZ106,BC106)</f>
        <v>6</v>
      </c>
      <c r="BE106" s="235"/>
      <c r="BF106" s="305" t="s">
        <v>294</v>
      </c>
      <c r="BG106" s="306"/>
      <c r="BH106" s="306"/>
      <c r="BI106" s="307"/>
    </row>
    <row r="107" spans="1:61" s="7" customFormat="1" ht="49.5" customHeight="1">
      <c r="A107" s="215"/>
      <c r="B107" s="299" t="s">
        <v>251</v>
      </c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1"/>
      <c r="P107" s="168"/>
      <c r="Q107" s="170"/>
      <c r="R107" s="168"/>
      <c r="S107" s="169"/>
      <c r="T107" s="95"/>
      <c r="U107" s="96"/>
      <c r="V107" s="97"/>
      <c r="W107" s="98"/>
      <c r="X107" s="169"/>
      <c r="Y107" s="170"/>
      <c r="Z107" s="168"/>
      <c r="AA107" s="170"/>
      <c r="AB107" s="192"/>
      <c r="AC107" s="193"/>
      <c r="AD107" s="192"/>
      <c r="AE107" s="194"/>
      <c r="AF107" s="99"/>
      <c r="AG107" s="181"/>
      <c r="AH107" s="100"/>
      <c r="AI107" s="99"/>
      <c r="AJ107" s="181"/>
      <c r="AK107" s="100"/>
      <c r="AL107" s="119"/>
      <c r="AM107" s="79"/>
      <c r="AN107" s="120"/>
      <c r="AO107" s="119"/>
      <c r="AP107" s="79"/>
      <c r="AQ107" s="120"/>
      <c r="AR107" s="119"/>
      <c r="AS107" s="79"/>
      <c r="AT107" s="120"/>
      <c r="AU107" s="99"/>
      <c r="AV107" s="181"/>
      <c r="AW107" s="100"/>
      <c r="AX107" s="99"/>
      <c r="AY107" s="181"/>
      <c r="AZ107" s="100"/>
      <c r="BA107" s="119"/>
      <c r="BB107" s="79"/>
      <c r="BC107" s="120"/>
      <c r="BD107" s="166"/>
      <c r="BE107" s="167"/>
      <c r="BF107" s="177"/>
      <c r="BG107" s="178"/>
      <c r="BH107" s="178"/>
      <c r="BI107" s="179"/>
    </row>
    <row r="108" spans="1:61" s="7" customFormat="1" ht="57" customHeight="1">
      <c r="A108" s="213" t="s">
        <v>135</v>
      </c>
      <c r="B108" s="261" t="s">
        <v>219</v>
      </c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3"/>
      <c r="P108" s="244">
        <v>5</v>
      </c>
      <c r="Q108" s="264"/>
      <c r="R108" s="244"/>
      <c r="S108" s="245"/>
      <c r="T108" s="248">
        <f>SUM(AF108,AI108,AL108,AO108,AR108,AU108,AX108,BA108)</f>
        <v>120</v>
      </c>
      <c r="U108" s="249"/>
      <c r="V108" s="250">
        <f>SUM(AG108,AJ108,AM108,AP108,AS108,AV108,AY108,BB108)</f>
        <v>66</v>
      </c>
      <c r="W108" s="251"/>
      <c r="X108" s="245">
        <v>50</v>
      </c>
      <c r="Y108" s="264"/>
      <c r="Z108" s="244">
        <v>16</v>
      </c>
      <c r="AA108" s="264"/>
      <c r="AB108" s="244"/>
      <c r="AC108" s="264"/>
      <c r="AD108" s="244"/>
      <c r="AE108" s="245"/>
      <c r="AF108" s="99"/>
      <c r="AG108" s="181"/>
      <c r="AH108" s="100"/>
      <c r="AI108" s="99"/>
      <c r="AJ108" s="181"/>
      <c r="AK108" s="100"/>
      <c r="AL108" s="99"/>
      <c r="AM108" s="181"/>
      <c r="AN108" s="100"/>
      <c r="AO108" s="99"/>
      <c r="AP108" s="181"/>
      <c r="AQ108" s="115"/>
      <c r="AR108" s="99">
        <v>120</v>
      </c>
      <c r="AS108" s="181">
        <v>66</v>
      </c>
      <c r="AT108" s="101">
        <v>3</v>
      </c>
      <c r="AU108" s="99"/>
      <c r="AV108" s="181"/>
      <c r="AW108" s="100"/>
      <c r="AX108" s="99"/>
      <c r="AY108" s="181"/>
      <c r="AZ108" s="100"/>
      <c r="BA108" s="99"/>
      <c r="BB108" s="181"/>
      <c r="BC108" s="100"/>
      <c r="BD108" s="234">
        <f>SUM(AH108,AK108,AN108,AQ108,AT108,AW108,AZ108,BC108)</f>
        <v>3</v>
      </c>
      <c r="BE108" s="235"/>
      <c r="BF108" s="305" t="s">
        <v>295</v>
      </c>
      <c r="BG108" s="306"/>
      <c r="BH108" s="306"/>
      <c r="BI108" s="307"/>
    </row>
    <row r="109" spans="1:61" s="7" customFormat="1" ht="53.25" customHeight="1">
      <c r="A109" s="213" t="s">
        <v>144</v>
      </c>
      <c r="B109" s="261" t="s">
        <v>220</v>
      </c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3"/>
      <c r="P109" s="244">
        <v>6</v>
      </c>
      <c r="Q109" s="264"/>
      <c r="R109" s="244"/>
      <c r="S109" s="235"/>
      <c r="T109" s="248">
        <f>SUM(AF109,AI109,AL109,AO109,AR109,AU109,AX109,BA109)</f>
        <v>130</v>
      </c>
      <c r="U109" s="249"/>
      <c r="V109" s="250">
        <f>SUM(AG109,AJ109,AM109,AP109,AS109,AV109,AY109,BB109)</f>
        <v>64</v>
      </c>
      <c r="W109" s="251"/>
      <c r="X109" s="234">
        <v>48</v>
      </c>
      <c r="Y109" s="264"/>
      <c r="Z109" s="244">
        <v>16</v>
      </c>
      <c r="AA109" s="264"/>
      <c r="AB109" s="244"/>
      <c r="AC109" s="264"/>
      <c r="AD109" s="244"/>
      <c r="AE109" s="235"/>
      <c r="AF109" s="99"/>
      <c r="AG109" s="181"/>
      <c r="AH109" s="100"/>
      <c r="AI109" s="99"/>
      <c r="AJ109" s="181"/>
      <c r="AK109" s="100"/>
      <c r="AL109" s="99"/>
      <c r="AM109" s="181"/>
      <c r="AN109" s="100"/>
      <c r="AO109" s="99"/>
      <c r="AP109" s="181"/>
      <c r="AQ109" s="115"/>
      <c r="AR109" s="99"/>
      <c r="AS109" s="181"/>
      <c r="AT109" s="115"/>
      <c r="AU109" s="99">
        <v>130</v>
      </c>
      <c r="AV109" s="181">
        <v>64</v>
      </c>
      <c r="AW109" s="101">
        <v>3</v>
      </c>
      <c r="AX109" s="99"/>
      <c r="AY109" s="181"/>
      <c r="AZ109" s="101"/>
      <c r="BA109" s="99"/>
      <c r="BB109" s="181"/>
      <c r="BC109" s="100"/>
      <c r="BD109" s="234">
        <f>SUM(AH109,AK109,AN109,AQ109,AT109,AW109,AZ109,BC109)</f>
        <v>3</v>
      </c>
      <c r="BE109" s="235"/>
      <c r="BF109" s="305" t="s">
        <v>296</v>
      </c>
      <c r="BG109" s="306"/>
      <c r="BH109" s="306"/>
      <c r="BI109" s="307"/>
    </row>
    <row r="110" spans="1:61" s="7" customFormat="1" ht="49.5" customHeight="1">
      <c r="A110" s="215"/>
      <c r="B110" s="299" t="s">
        <v>252</v>
      </c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1"/>
      <c r="P110" s="168"/>
      <c r="Q110" s="170"/>
      <c r="R110" s="168"/>
      <c r="S110" s="167"/>
      <c r="T110" s="95"/>
      <c r="U110" s="96"/>
      <c r="V110" s="97"/>
      <c r="W110" s="98"/>
      <c r="X110" s="166"/>
      <c r="Y110" s="170"/>
      <c r="Z110" s="168"/>
      <c r="AA110" s="170"/>
      <c r="AB110" s="168"/>
      <c r="AC110" s="170"/>
      <c r="AD110" s="168"/>
      <c r="AE110" s="167"/>
      <c r="AF110" s="99"/>
      <c r="AG110" s="181"/>
      <c r="AH110" s="100"/>
      <c r="AI110" s="99"/>
      <c r="AJ110" s="181"/>
      <c r="AK110" s="100"/>
      <c r="AL110" s="99"/>
      <c r="AM110" s="181"/>
      <c r="AN110" s="100"/>
      <c r="AO110" s="99"/>
      <c r="AP110" s="181"/>
      <c r="AQ110" s="115"/>
      <c r="AR110" s="99"/>
      <c r="AS110" s="181"/>
      <c r="AT110" s="115"/>
      <c r="AU110" s="99"/>
      <c r="AV110" s="181"/>
      <c r="AW110" s="101"/>
      <c r="AX110" s="99"/>
      <c r="AY110" s="181"/>
      <c r="AZ110" s="100"/>
      <c r="BA110" s="99"/>
      <c r="BB110" s="181"/>
      <c r="BC110" s="100"/>
      <c r="BD110" s="166"/>
      <c r="BE110" s="167"/>
      <c r="BF110" s="177"/>
      <c r="BG110" s="178"/>
      <c r="BH110" s="178"/>
      <c r="BI110" s="179"/>
    </row>
    <row r="111" spans="1:61" s="7" customFormat="1" ht="54.75" customHeight="1">
      <c r="A111" s="215" t="s">
        <v>196</v>
      </c>
      <c r="B111" s="261" t="s">
        <v>228</v>
      </c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3"/>
      <c r="P111" s="244">
        <v>7</v>
      </c>
      <c r="Q111" s="264"/>
      <c r="R111" s="244">
        <v>6</v>
      </c>
      <c r="S111" s="235"/>
      <c r="T111" s="248">
        <f>SUM(AF111,AI111,AL111,AO111,AR111,AU111,AX111,BA111)</f>
        <v>340</v>
      </c>
      <c r="U111" s="249"/>
      <c r="V111" s="250">
        <f>SUM(AG111,AJ111,AM111,AP111,AS111,AV111,AY111,BB111)</f>
        <v>148</v>
      </c>
      <c r="W111" s="251"/>
      <c r="X111" s="234">
        <v>116</v>
      </c>
      <c r="Y111" s="264"/>
      <c r="Z111" s="244">
        <v>16</v>
      </c>
      <c r="AA111" s="264"/>
      <c r="AB111" s="244">
        <v>16</v>
      </c>
      <c r="AC111" s="264"/>
      <c r="AD111" s="437"/>
      <c r="AE111" s="438"/>
      <c r="AF111" s="99"/>
      <c r="AG111" s="181"/>
      <c r="AH111" s="100"/>
      <c r="AI111" s="99"/>
      <c r="AJ111" s="181"/>
      <c r="AK111" s="100"/>
      <c r="AL111" s="119"/>
      <c r="AM111" s="79"/>
      <c r="AN111" s="120"/>
      <c r="AO111" s="119"/>
      <c r="AP111" s="79"/>
      <c r="AQ111" s="120"/>
      <c r="AR111" s="119"/>
      <c r="AS111" s="79"/>
      <c r="AT111" s="120"/>
      <c r="AU111" s="99">
        <v>130</v>
      </c>
      <c r="AV111" s="181">
        <v>64</v>
      </c>
      <c r="AW111" s="100">
        <v>3</v>
      </c>
      <c r="AX111" s="99">
        <v>210</v>
      </c>
      <c r="AY111" s="181">
        <v>84</v>
      </c>
      <c r="AZ111" s="101">
        <v>6</v>
      </c>
      <c r="BA111" s="119"/>
      <c r="BB111" s="79"/>
      <c r="BC111" s="120"/>
      <c r="BD111" s="234">
        <f>SUM(AH111,AK111,AN111,AQ111,AT111,AW111,AZ111,BC111)</f>
        <v>9</v>
      </c>
      <c r="BE111" s="235"/>
      <c r="BF111" s="305" t="s">
        <v>297</v>
      </c>
      <c r="BG111" s="306"/>
      <c r="BH111" s="306"/>
      <c r="BI111" s="307"/>
    </row>
    <row r="112" spans="1:61" s="7" customFormat="1" ht="49.5" customHeight="1">
      <c r="A112" s="215"/>
      <c r="B112" s="299" t="s">
        <v>247</v>
      </c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1"/>
      <c r="P112" s="168"/>
      <c r="Q112" s="170"/>
      <c r="R112" s="168"/>
      <c r="S112" s="169"/>
      <c r="T112" s="95"/>
      <c r="U112" s="96"/>
      <c r="V112" s="97"/>
      <c r="W112" s="98"/>
      <c r="X112" s="169"/>
      <c r="Y112" s="170"/>
      <c r="Z112" s="168"/>
      <c r="AA112" s="170"/>
      <c r="AB112" s="192"/>
      <c r="AC112" s="193"/>
      <c r="AD112" s="192"/>
      <c r="AE112" s="194"/>
      <c r="AF112" s="99"/>
      <c r="AG112" s="181"/>
      <c r="AH112" s="100"/>
      <c r="AI112" s="99"/>
      <c r="AJ112" s="181"/>
      <c r="AK112" s="100"/>
      <c r="AL112" s="119"/>
      <c r="AM112" s="79"/>
      <c r="AN112" s="120"/>
      <c r="AO112" s="119"/>
      <c r="AP112" s="79"/>
      <c r="AQ112" s="120"/>
      <c r="AR112" s="119"/>
      <c r="AS112" s="79"/>
      <c r="AT112" s="120"/>
      <c r="AU112" s="99"/>
      <c r="AV112" s="181"/>
      <c r="AW112" s="100"/>
      <c r="AX112" s="99"/>
      <c r="AY112" s="181"/>
      <c r="AZ112" s="120"/>
      <c r="BA112" s="119"/>
      <c r="BB112" s="79"/>
      <c r="BC112" s="120"/>
      <c r="BD112" s="166"/>
      <c r="BE112" s="167"/>
      <c r="BF112" s="177"/>
      <c r="BG112" s="178"/>
      <c r="BH112" s="178"/>
      <c r="BI112" s="179"/>
    </row>
    <row r="113" spans="1:61" s="7" customFormat="1" ht="49.5" customHeight="1">
      <c r="A113" s="215" t="s">
        <v>197</v>
      </c>
      <c r="B113" s="261" t="s">
        <v>195</v>
      </c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3"/>
      <c r="P113" s="244"/>
      <c r="Q113" s="264"/>
      <c r="R113" s="244">
        <v>7</v>
      </c>
      <c r="S113" s="245"/>
      <c r="T113" s="248">
        <f>SUM(AF113,AI113,AL113,AO113,AR113,AU113,AX113,BA113)</f>
        <v>108</v>
      </c>
      <c r="U113" s="249"/>
      <c r="V113" s="250">
        <f>SUM(AG113,AJ113,AM113,AP113,AS113,AV113,AY113,BB113)</f>
        <v>48</v>
      </c>
      <c r="W113" s="251"/>
      <c r="X113" s="245">
        <v>32</v>
      </c>
      <c r="Y113" s="264"/>
      <c r="Z113" s="244">
        <v>16</v>
      </c>
      <c r="AA113" s="264"/>
      <c r="AB113" s="244"/>
      <c r="AC113" s="264"/>
      <c r="AD113" s="244"/>
      <c r="AE113" s="245"/>
      <c r="AF113" s="99"/>
      <c r="AG113" s="181"/>
      <c r="AH113" s="100"/>
      <c r="AI113" s="99"/>
      <c r="AJ113" s="181"/>
      <c r="AK113" s="100"/>
      <c r="AL113" s="99"/>
      <c r="AM113" s="181"/>
      <c r="AN113" s="100"/>
      <c r="AO113" s="99"/>
      <c r="AP113" s="181"/>
      <c r="AQ113" s="100"/>
      <c r="AR113" s="99"/>
      <c r="AS113" s="181"/>
      <c r="AT113" s="100"/>
      <c r="AU113" s="99"/>
      <c r="AV113" s="181"/>
      <c r="AW113" s="100"/>
      <c r="AX113" s="99">
        <v>108</v>
      </c>
      <c r="AY113" s="181">
        <v>48</v>
      </c>
      <c r="AZ113" s="100">
        <v>3</v>
      </c>
      <c r="BA113" s="99"/>
      <c r="BB113" s="181"/>
      <c r="BC113" s="100"/>
      <c r="BD113" s="234">
        <f>SUM(AH113,AK113,AN113,AQ113,AT113,AW113,AZ113,BC113)</f>
        <v>3</v>
      </c>
      <c r="BE113" s="235"/>
      <c r="BF113" s="305" t="s">
        <v>298</v>
      </c>
      <c r="BG113" s="306"/>
      <c r="BH113" s="306"/>
      <c r="BI113" s="307"/>
    </row>
    <row r="114" spans="1:61" s="7" customFormat="1" ht="57" customHeight="1">
      <c r="A114" s="215" t="s">
        <v>198</v>
      </c>
      <c r="B114" s="261" t="s">
        <v>227</v>
      </c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3"/>
      <c r="P114" s="244">
        <v>7</v>
      </c>
      <c r="Q114" s="264"/>
      <c r="R114" s="244"/>
      <c r="S114" s="245"/>
      <c r="T114" s="248">
        <f>SUM(AF114,AI114,AL114,AO114,AR114,AU114,AX114,BA114)</f>
        <v>108</v>
      </c>
      <c r="U114" s="249"/>
      <c r="V114" s="250">
        <f>SUM(AG114,AJ114,AM114,AP114,AS114,AV114,AY114,BB114)</f>
        <v>64</v>
      </c>
      <c r="W114" s="251"/>
      <c r="X114" s="245">
        <v>48</v>
      </c>
      <c r="Y114" s="264"/>
      <c r="Z114" s="244">
        <v>16</v>
      </c>
      <c r="AA114" s="264"/>
      <c r="AB114" s="437"/>
      <c r="AC114" s="439"/>
      <c r="AD114" s="437"/>
      <c r="AE114" s="440"/>
      <c r="AF114" s="99"/>
      <c r="AG114" s="181"/>
      <c r="AH114" s="100"/>
      <c r="AI114" s="99"/>
      <c r="AJ114" s="181"/>
      <c r="AK114" s="100"/>
      <c r="AL114" s="119"/>
      <c r="AM114" s="79"/>
      <c r="AN114" s="120"/>
      <c r="AO114" s="119"/>
      <c r="AP114" s="79"/>
      <c r="AQ114" s="120"/>
      <c r="AR114" s="119"/>
      <c r="AS114" s="79"/>
      <c r="AT114" s="120"/>
      <c r="AU114" s="99"/>
      <c r="AV114" s="181"/>
      <c r="AW114" s="100"/>
      <c r="AX114" s="99">
        <v>108</v>
      </c>
      <c r="AY114" s="181">
        <v>64</v>
      </c>
      <c r="AZ114" s="100">
        <v>3</v>
      </c>
      <c r="BA114" s="119"/>
      <c r="BB114" s="79"/>
      <c r="BC114" s="120"/>
      <c r="BD114" s="234">
        <f>SUM(AH114,AK114,AN114,AQ114,AT114,AW114,AZ114,BC114)</f>
        <v>3</v>
      </c>
      <c r="BE114" s="235"/>
      <c r="BF114" s="305" t="s">
        <v>299</v>
      </c>
      <c r="BG114" s="306"/>
      <c r="BH114" s="306"/>
      <c r="BI114" s="307"/>
    </row>
    <row r="115" spans="1:61" s="7" customFormat="1" ht="49.5" customHeight="1">
      <c r="A115" s="213"/>
      <c r="B115" s="299" t="s">
        <v>235</v>
      </c>
      <c r="C115" s="300"/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1"/>
      <c r="P115" s="168"/>
      <c r="Q115" s="170"/>
      <c r="R115" s="168"/>
      <c r="S115" s="169"/>
      <c r="T115" s="95"/>
      <c r="U115" s="96"/>
      <c r="V115" s="97"/>
      <c r="W115" s="98"/>
      <c r="X115" s="169"/>
      <c r="Y115" s="170"/>
      <c r="Z115" s="168"/>
      <c r="AA115" s="170"/>
      <c r="AB115" s="168"/>
      <c r="AC115" s="170"/>
      <c r="AD115" s="168"/>
      <c r="AE115" s="169"/>
      <c r="AF115" s="99"/>
      <c r="AG115" s="181"/>
      <c r="AH115" s="100"/>
      <c r="AI115" s="99"/>
      <c r="AJ115" s="181"/>
      <c r="AK115" s="168"/>
      <c r="AL115" s="99"/>
      <c r="AM115" s="181"/>
      <c r="AN115" s="168"/>
      <c r="AO115" s="103"/>
      <c r="AP115" s="104"/>
      <c r="AQ115" s="105"/>
      <c r="AR115" s="170"/>
      <c r="AS115" s="181"/>
      <c r="AT115" s="100"/>
      <c r="AU115" s="99"/>
      <c r="AV115" s="181"/>
      <c r="AW115" s="100"/>
      <c r="AX115" s="99"/>
      <c r="AY115" s="181"/>
      <c r="AZ115" s="100"/>
      <c r="BA115" s="99"/>
      <c r="BB115" s="181"/>
      <c r="BC115" s="100"/>
      <c r="BD115" s="166"/>
      <c r="BE115" s="167"/>
      <c r="BF115" s="177"/>
      <c r="BG115" s="178"/>
      <c r="BH115" s="178"/>
      <c r="BI115" s="179"/>
    </row>
    <row r="116" spans="1:61" s="7" customFormat="1" ht="49.5" customHeight="1">
      <c r="A116" s="213" t="s">
        <v>199</v>
      </c>
      <c r="B116" s="396" t="s">
        <v>163</v>
      </c>
      <c r="C116" s="397"/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398"/>
      <c r="P116" s="244"/>
      <c r="Q116" s="264"/>
      <c r="R116" s="244">
        <v>8</v>
      </c>
      <c r="S116" s="245"/>
      <c r="T116" s="248">
        <f>SUM(AF116,AI116,AL116,AO116,AR116,AU116,AX116,BA116)</f>
        <v>100</v>
      </c>
      <c r="U116" s="249"/>
      <c r="V116" s="250">
        <f>SUM(AG116,AJ116,AM116,AP116,AS116,AV116,AY116,BB116)</f>
        <v>48</v>
      </c>
      <c r="W116" s="251"/>
      <c r="X116" s="245">
        <v>32</v>
      </c>
      <c r="Y116" s="264"/>
      <c r="Z116" s="244"/>
      <c r="AA116" s="264"/>
      <c r="AB116" s="244">
        <v>16</v>
      </c>
      <c r="AC116" s="264"/>
      <c r="AD116" s="244"/>
      <c r="AE116" s="245"/>
      <c r="AF116" s="99"/>
      <c r="AG116" s="181"/>
      <c r="AH116" s="100"/>
      <c r="AI116" s="99"/>
      <c r="AJ116" s="181"/>
      <c r="AK116" s="100"/>
      <c r="AL116" s="99"/>
      <c r="AM116" s="181"/>
      <c r="AN116" s="168"/>
      <c r="AO116" s="103"/>
      <c r="AP116" s="104"/>
      <c r="AQ116" s="105"/>
      <c r="AR116" s="170"/>
      <c r="AS116" s="181"/>
      <c r="AT116" s="100"/>
      <c r="AU116" s="99"/>
      <c r="AV116" s="181"/>
      <c r="AW116" s="100"/>
      <c r="AX116" s="99"/>
      <c r="AY116" s="181"/>
      <c r="AZ116" s="100"/>
      <c r="BA116" s="99">
        <v>100</v>
      </c>
      <c r="BB116" s="181">
        <v>48</v>
      </c>
      <c r="BC116" s="100">
        <v>3</v>
      </c>
      <c r="BD116" s="234">
        <f>SUM(AH116,AK116,AN116,AQ116,AT116,AW116,AZ116,BC116)</f>
        <v>3</v>
      </c>
      <c r="BE116" s="235"/>
      <c r="BF116" s="305" t="s">
        <v>379</v>
      </c>
      <c r="BG116" s="306"/>
      <c r="BH116" s="306"/>
      <c r="BI116" s="307"/>
    </row>
    <row r="117" spans="1:61" s="7" customFormat="1" ht="49.5" customHeight="1">
      <c r="A117" s="223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10"/>
      <c r="Q117" s="210"/>
      <c r="R117" s="210"/>
      <c r="S117" s="210"/>
      <c r="T117" s="209"/>
      <c r="U117" s="209"/>
      <c r="V117" s="209"/>
      <c r="W117" s="209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25"/>
      <c r="AP117" s="225"/>
      <c r="AQ117" s="225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06"/>
      <c r="BG117" s="206"/>
      <c r="BH117" s="206"/>
      <c r="BI117" s="206"/>
    </row>
    <row r="118" spans="1:61" s="7" customFormat="1" ht="49.5" customHeight="1">
      <c r="A118" s="226"/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146"/>
      <c r="Q118" s="146"/>
      <c r="R118" s="146"/>
      <c r="S118" s="146"/>
      <c r="T118" s="208"/>
      <c r="U118" s="208"/>
      <c r="V118" s="208"/>
      <c r="W118" s="208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228"/>
      <c r="AP118" s="228"/>
      <c r="AQ118" s="228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10"/>
      <c r="BG118" s="110"/>
      <c r="BH118" s="110"/>
      <c r="BI118" s="110"/>
    </row>
    <row r="119" spans="1:61" s="7" customFormat="1" ht="49.5" customHeight="1">
      <c r="A119" s="226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146"/>
      <c r="Q119" s="146"/>
      <c r="R119" s="146"/>
      <c r="S119" s="146"/>
      <c r="T119" s="208"/>
      <c r="U119" s="208"/>
      <c r="V119" s="208"/>
      <c r="W119" s="208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228"/>
      <c r="AP119" s="228"/>
      <c r="AQ119" s="228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10"/>
      <c r="BG119" s="110"/>
      <c r="BH119" s="110"/>
      <c r="BI119" s="110"/>
    </row>
    <row r="120" spans="1:61" s="7" customFormat="1" ht="49.5" customHeight="1">
      <c r="A120" s="256" t="s">
        <v>346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7"/>
      <c r="AW120" s="257"/>
      <c r="AX120" s="257"/>
      <c r="AY120" s="257"/>
      <c r="AZ120" s="257"/>
      <c r="BA120" s="257"/>
      <c r="BB120" s="257"/>
      <c r="BC120" s="257"/>
      <c r="BD120" s="257"/>
      <c r="BE120" s="257"/>
      <c r="BF120" s="257"/>
      <c r="BG120" s="257"/>
      <c r="BH120" s="257"/>
      <c r="BI120" s="257"/>
    </row>
    <row r="121" spans="1:61" s="7" customFormat="1" ht="60.75" customHeight="1">
      <c r="A121" s="271" t="s">
        <v>200</v>
      </c>
      <c r="B121" s="261" t="s">
        <v>164</v>
      </c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3"/>
      <c r="P121" s="244">
        <v>8</v>
      </c>
      <c r="Q121" s="264"/>
      <c r="R121" s="244"/>
      <c r="S121" s="245"/>
      <c r="T121" s="248">
        <f>SUM(AF121,AI121,AL121,AO121,AR121,AU121,AX121,BA121)</f>
        <v>110</v>
      </c>
      <c r="U121" s="249"/>
      <c r="V121" s="250">
        <f>SUM(AG121,AJ121,AM121,AP121,AS121,AV121,AY121,BB121)</f>
        <v>50</v>
      </c>
      <c r="W121" s="251"/>
      <c r="X121" s="245">
        <v>34</v>
      </c>
      <c r="Y121" s="264"/>
      <c r="Z121" s="244"/>
      <c r="AA121" s="264"/>
      <c r="AB121" s="244">
        <v>16</v>
      </c>
      <c r="AC121" s="264"/>
      <c r="AD121" s="244"/>
      <c r="AE121" s="245"/>
      <c r="AF121" s="99"/>
      <c r="AG121" s="181"/>
      <c r="AH121" s="100"/>
      <c r="AI121" s="99"/>
      <c r="AJ121" s="181"/>
      <c r="AK121" s="100"/>
      <c r="AL121" s="99"/>
      <c r="AM121" s="181"/>
      <c r="AN121" s="168"/>
      <c r="AO121" s="103"/>
      <c r="AP121" s="104"/>
      <c r="AQ121" s="105"/>
      <c r="AR121" s="170"/>
      <c r="AS121" s="181"/>
      <c r="AT121" s="100"/>
      <c r="AU121" s="99"/>
      <c r="AV121" s="181"/>
      <c r="AW121" s="100"/>
      <c r="AX121" s="99"/>
      <c r="AY121" s="181"/>
      <c r="AZ121" s="100"/>
      <c r="BA121" s="99">
        <v>110</v>
      </c>
      <c r="BB121" s="181">
        <v>50</v>
      </c>
      <c r="BC121" s="101">
        <v>3</v>
      </c>
      <c r="BD121" s="234">
        <f>SUM(AH121,AK121,AN121,AQ121,AT121,AW121,AZ121,BC121)</f>
        <v>3</v>
      </c>
      <c r="BE121" s="235"/>
      <c r="BF121" s="277" t="s">
        <v>379</v>
      </c>
      <c r="BG121" s="278"/>
      <c r="BH121" s="278"/>
      <c r="BI121" s="279"/>
    </row>
    <row r="122" spans="1:61" s="7" customFormat="1" ht="93" customHeight="1">
      <c r="A122" s="272"/>
      <c r="B122" s="261" t="s">
        <v>165</v>
      </c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3"/>
      <c r="P122" s="244"/>
      <c r="Q122" s="264"/>
      <c r="R122" s="244"/>
      <c r="S122" s="245"/>
      <c r="T122" s="248">
        <f>SUM(AF122,AI122,AL122,AO122,AR122,AU122,AX122,BA122)</f>
        <v>40</v>
      </c>
      <c r="U122" s="249"/>
      <c r="V122" s="250">
        <f>SUM(AG122,AJ122,AM122,AP122,AS122,AV122,AY122,BB122)</f>
        <v>0</v>
      </c>
      <c r="W122" s="251"/>
      <c r="X122" s="245"/>
      <c r="Y122" s="264"/>
      <c r="Z122" s="244"/>
      <c r="AA122" s="264"/>
      <c r="AB122" s="244"/>
      <c r="AC122" s="264"/>
      <c r="AD122" s="244"/>
      <c r="AE122" s="245"/>
      <c r="AF122" s="99"/>
      <c r="AG122" s="181"/>
      <c r="AH122" s="100"/>
      <c r="AI122" s="99"/>
      <c r="AJ122" s="181"/>
      <c r="AK122" s="100"/>
      <c r="AL122" s="99"/>
      <c r="AM122" s="181"/>
      <c r="AN122" s="168"/>
      <c r="AO122" s="103"/>
      <c r="AP122" s="104"/>
      <c r="AQ122" s="105"/>
      <c r="AR122" s="170"/>
      <c r="AS122" s="181"/>
      <c r="AT122" s="100"/>
      <c r="AU122" s="99"/>
      <c r="AV122" s="181"/>
      <c r="AW122" s="100"/>
      <c r="AX122" s="99"/>
      <c r="AY122" s="181"/>
      <c r="AZ122" s="100"/>
      <c r="BA122" s="99">
        <v>40</v>
      </c>
      <c r="BB122" s="181"/>
      <c r="BC122" s="100">
        <v>1</v>
      </c>
      <c r="BD122" s="234">
        <f>SUM(AH122,AK122,AN122,AQ122,AT122,AW122,AZ122,BC122)</f>
        <v>1</v>
      </c>
      <c r="BE122" s="235"/>
      <c r="BF122" s="280"/>
      <c r="BG122" s="281"/>
      <c r="BH122" s="281"/>
      <c r="BI122" s="282"/>
    </row>
    <row r="123" spans="1:61" s="7" customFormat="1" ht="39.75" customHeight="1">
      <c r="A123" s="215"/>
      <c r="B123" s="299" t="s">
        <v>246</v>
      </c>
      <c r="C123" s="300"/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1"/>
      <c r="P123" s="168"/>
      <c r="Q123" s="170"/>
      <c r="R123" s="168"/>
      <c r="S123" s="169"/>
      <c r="T123" s="95"/>
      <c r="U123" s="96"/>
      <c r="V123" s="97"/>
      <c r="W123" s="98"/>
      <c r="X123" s="169"/>
      <c r="Y123" s="170"/>
      <c r="Z123" s="168"/>
      <c r="AA123" s="170"/>
      <c r="AB123" s="168"/>
      <c r="AC123" s="170"/>
      <c r="AD123" s="168"/>
      <c r="AE123" s="169"/>
      <c r="AF123" s="99"/>
      <c r="AG123" s="181"/>
      <c r="AH123" s="100"/>
      <c r="AI123" s="99"/>
      <c r="AJ123" s="181"/>
      <c r="AK123" s="100"/>
      <c r="AL123" s="99"/>
      <c r="AM123" s="181"/>
      <c r="AN123" s="100"/>
      <c r="AO123" s="99"/>
      <c r="AP123" s="181"/>
      <c r="AQ123" s="100"/>
      <c r="AR123" s="99"/>
      <c r="AS123" s="181"/>
      <c r="AT123" s="100"/>
      <c r="AU123" s="99"/>
      <c r="AV123" s="181"/>
      <c r="AW123" s="100"/>
      <c r="AX123" s="99"/>
      <c r="AY123" s="181"/>
      <c r="AZ123" s="100"/>
      <c r="BA123" s="99"/>
      <c r="BB123" s="181"/>
      <c r="BC123" s="100"/>
      <c r="BD123" s="166"/>
      <c r="BE123" s="167"/>
      <c r="BF123" s="177"/>
      <c r="BG123" s="178"/>
      <c r="BH123" s="178"/>
      <c r="BI123" s="179"/>
    </row>
    <row r="124" spans="1:61" s="7" customFormat="1" ht="59.25" customHeight="1">
      <c r="A124" s="271" t="s">
        <v>201</v>
      </c>
      <c r="B124" s="261" t="s">
        <v>221</v>
      </c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3"/>
      <c r="P124" s="244">
        <v>7</v>
      </c>
      <c r="Q124" s="264"/>
      <c r="R124" s="244"/>
      <c r="S124" s="245"/>
      <c r="T124" s="248">
        <f>SUM(AF124,AI124,AL124,AO124,AR124,AU124,AX124,BA124)</f>
        <v>108</v>
      </c>
      <c r="U124" s="249"/>
      <c r="V124" s="250">
        <f>SUM(AG124,AJ124,AM124,AP124,AS124,AV124,AY124,BB124)</f>
        <v>64</v>
      </c>
      <c r="W124" s="251"/>
      <c r="X124" s="245">
        <v>48</v>
      </c>
      <c r="Y124" s="264"/>
      <c r="Z124" s="244">
        <v>16</v>
      </c>
      <c r="AA124" s="264"/>
      <c r="AB124" s="244"/>
      <c r="AC124" s="264"/>
      <c r="AD124" s="244"/>
      <c r="AE124" s="245"/>
      <c r="AF124" s="99"/>
      <c r="AG124" s="181"/>
      <c r="AH124" s="100"/>
      <c r="AI124" s="99"/>
      <c r="AJ124" s="181"/>
      <c r="AK124" s="100"/>
      <c r="AL124" s="99"/>
      <c r="AM124" s="181"/>
      <c r="AN124" s="100"/>
      <c r="AO124" s="99"/>
      <c r="AP124" s="181"/>
      <c r="AQ124" s="115"/>
      <c r="AR124" s="99"/>
      <c r="AS124" s="181"/>
      <c r="AT124" s="115"/>
      <c r="AU124" s="99"/>
      <c r="AV124" s="181"/>
      <c r="AW124" s="100"/>
      <c r="AX124" s="99">
        <v>108</v>
      </c>
      <c r="AY124" s="181">
        <v>64</v>
      </c>
      <c r="AZ124" s="101">
        <v>3</v>
      </c>
      <c r="BA124" s="99"/>
      <c r="BB124" s="181"/>
      <c r="BC124" s="100"/>
      <c r="BD124" s="234">
        <f>SUM(AH124,AK124,AN124,AQ124,AT124,AW124,AZ124,BC124)</f>
        <v>3</v>
      </c>
      <c r="BE124" s="235"/>
      <c r="BF124" s="277" t="s">
        <v>302</v>
      </c>
      <c r="BG124" s="278"/>
      <c r="BH124" s="278"/>
      <c r="BI124" s="279"/>
    </row>
    <row r="125" spans="1:61" s="7" customFormat="1" ht="85.5" customHeight="1">
      <c r="A125" s="272"/>
      <c r="B125" s="261" t="s">
        <v>222</v>
      </c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3"/>
      <c r="P125" s="244"/>
      <c r="Q125" s="264"/>
      <c r="R125" s="244"/>
      <c r="S125" s="245"/>
      <c r="T125" s="248">
        <f>SUM(AF125,AI125,AL125,AO125,AR125,AU125,AX125,BA125)</f>
        <v>60</v>
      </c>
      <c r="U125" s="249"/>
      <c r="V125" s="250">
        <f>SUM(AG125,AJ125,AM125,AP125,AS125,AV125,AY125,BB125)</f>
        <v>0</v>
      </c>
      <c r="W125" s="251"/>
      <c r="X125" s="245"/>
      <c r="Y125" s="264"/>
      <c r="Z125" s="244"/>
      <c r="AA125" s="264"/>
      <c r="AB125" s="244"/>
      <c r="AC125" s="264"/>
      <c r="AD125" s="244"/>
      <c r="AE125" s="245"/>
      <c r="AF125" s="99"/>
      <c r="AG125" s="181"/>
      <c r="AH125" s="100"/>
      <c r="AI125" s="99"/>
      <c r="AJ125" s="181"/>
      <c r="AK125" s="100"/>
      <c r="AL125" s="99"/>
      <c r="AM125" s="181"/>
      <c r="AN125" s="100"/>
      <c r="AO125" s="99"/>
      <c r="AP125" s="181"/>
      <c r="AQ125" s="115"/>
      <c r="AR125" s="99"/>
      <c r="AS125" s="181"/>
      <c r="AT125" s="115"/>
      <c r="AU125" s="99"/>
      <c r="AV125" s="181"/>
      <c r="AW125" s="100"/>
      <c r="AX125" s="99">
        <v>60</v>
      </c>
      <c r="AY125" s="181"/>
      <c r="AZ125" s="101">
        <v>2</v>
      </c>
      <c r="BA125" s="99"/>
      <c r="BB125" s="181"/>
      <c r="BC125" s="100"/>
      <c r="BD125" s="234">
        <f>SUM(AH125,AK125,AN125,AQ125,AT125,AW125,AZ125,BC125)</f>
        <v>2</v>
      </c>
      <c r="BE125" s="235"/>
      <c r="BF125" s="280"/>
      <c r="BG125" s="281"/>
      <c r="BH125" s="281"/>
      <c r="BI125" s="282"/>
    </row>
    <row r="126" spans="1:61" s="7" customFormat="1" ht="39.75" customHeight="1" thickBot="1">
      <c r="A126" s="215" t="s">
        <v>323</v>
      </c>
      <c r="B126" s="261" t="s">
        <v>194</v>
      </c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3"/>
      <c r="P126" s="244"/>
      <c r="Q126" s="264"/>
      <c r="R126" s="244">
        <v>8</v>
      </c>
      <c r="S126" s="245"/>
      <c r="T126" s="248">
        <f>SUM(AF126,AI126,AL126,AO126,AR126,AU126,AX126,BA126)</f>
        <v>110</v>
      </c>
      <c r="U126" s="249"/>
      <c r="V126" s="250">
        <f>SUM(AG126,AJ126,AM126,AP126,AS126,AV126,AY126,BB126)</f>
        <v>64</v>
      </c>
      <c r="W126" s="251"/>
      <c r="X126" s="245">
        <v>16</v>
      </c>
      <c r="Y126" s="264"/>
      <c r="Z126" s="244">
        <v>48</v>
      </c>
      <c r="AA126" s="264"/>
      <c r="AB126" s="244"/>
      <c r="AC126" s="264"/>
      <c r="AD126" s="244"/>
      <c r="AE126" s="245"/>
      <c r="AF126" s="99"/>
      <c r="AG126" s="181"/>
      <c r="AH126" s="100"/>
      <c r="AI126" s="99"/>
      <c r="AJ126" s="181"/>
      <c r="AK126" s="100"/>
      <c r="AL126" s="99"/>
      <c r="AM126" s="181"/>
      <c r="AN126" s="100"/>
      <c r="AO126" s="99"/>
      <c r="AP126" s="181"/>
      <c r="AQ126" s="100"/>
      <c r="AR126" s="99"/>
      <c r="AS126" s="181"/>
      <c r="AT126" s="100"/>
      <c r="AU126" s="99"/>
      <c r="AV126" s="181"/>
      <c r="AW126" s="100"/>
      <c r="AX126" s="99"/>
      <c r="AY126" s="181"/>
      <c r="AZ126" s="100"/>
      <c r="BA126" s="99">
        <v>110</v>
      </c>
      <c r="BB126" s="181">
        <v>64</v>
      </c>
      <c r="BC126" s="100">
        <v>3</v>
      </c>
      <c r="BD126" s="234">
        <f>SUM(AH126,AK126,AN126,AQ126,AT126,AW126,AZ126,BC126)</f>
        <v>3</v>
      </c>
      <c r="BE126" s="235"/>
      <c r="BF126" s="305" t="s">
        <v>315</v>
      </c>
      <c r="BG126" s="306"/>
      <c r="BH126" s="306"/>
      <c r="BI126" s="307"/>
    </row>
    <row r="127" spans="1:61" s="7" customFormat="1" ht="39.75" customHeight="1" thickBot="1">
      <c r="A127" s="221" t="s">
        <v>145</v>
      </c>
      <c r="B127" s="457" t="s">
        <v>142</v>
      </c>
      <c r="C127" s="458"/>
      <c r="D127" s="458"/>
      <c r="E127" s="458"/>
      <c r="F127" s="458"/>
      <c r="G127" s="458"/>
      <c r="H127" s="458"/>
      <c r="I127" s="458"/>
      <c r="J127" s="458"/>
      <c r="K127" s="458"/>
      <c r="L127" s="458"/>
      <c r="M127" s="458"/>
      <c r="N127" s="458"/>
      <c r="O127" s="459"/>
      <c r="P127" s="373"/>
      <c r="Q127" s="374"/>
      <c r="R127" s="373"/>
      <c r="S127" s="366"/>
      <c r="T127" s="460">
        <f>SUM(T128:U131)</f>
        <v>124</v>
      </c>
      <c r="U127" s="461"/>
      <c r="V127" s="462">
        <f>SUM(V128:W131)</f>
        <v>124</v>
      </c>
      <c r="W127" s="463"/>
      <c r="X127" s="464">
        <f>SUM(X128:Y131)</f>
        <v>26</v>
      </c>
      <c r="Y127" s="461"/>
      <c r="Z127" s="462"/>
      <c r="AA127" s="461"/>
      <c r="AB127" s="462">
        <f>SUM(AB128:AC131)</f>
        <v>98</v>
      </c>
      <c r="AC127" s="461"/>
      <c r="AD127" s="465"/>
      <c r="AE127" s="466"/>
      <c r="AF127" s="121"/>
      <c r="AG127" s="122"/>
      <c r="AH127" s="123"/>
      <c r="AI127" s="121"/>
      <c r="AJ127" s="122"/>
      <c r="AK127" s="123"/>
      <c r="AL127" s="121"/>
      <c r="AM127" s="122"/>
      <c r="AN127" s="123"/>
      <c r="AO127" s="121"/>
      <c r="AP127" s="122"/>
      <c r="AQ127" s="123"/>
      <c r="AR127" s="121"/>
      <c r="AS127" s="122"/>
      <c r="AT127" s="123"/>
      <c r="AU127" s="121"/>
      <c r="AV127" s="122"/>
      <c r="AW127" s="123"/>
      <c r="AX127" s="121"/>
      <c r="AY127" s="122"/>
      <c r="AZ127" s="123"/>
      <c r="BA127" s="121"/>
      <c r="BB127" s="122"/>
      <c r="BC127" s="123"/>
      <c r="BD127" s="467"/>
      <c r="BE127" s="468"/>
      <c r="BF127" s="469"/>
      <c r="BG127" s="470"/>
      <c r="BH127" s="470"/>
      <c r="BI127" s="471"/>
    </row>
    <row r="128" spans="1:61" s="7" customFormat="1" ht="39.75" customHeight="1">
      <c r="A128" s="215" t="s">
        <v>66</v>
      </c>
      <c r="B128" s="261" t="s">
        <v>204</v>
      </c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3"/>
      <c r="P128" s="244"/>
      <c r="Q128" s="264"/>
      <c r="R128" s="244" t="s">
        <v>329</v>
      </c>
      <c r="S128" s="245"/>
      <c r="T128" s="472">
        <f>SUM(AF128,AI128,AL128,AO128,AR128,AU128,AX128,BA128)</f>
        <v>16</v>
      </c>
      <c r="U128" s="473"/>
      <c r="V128" s="474">
        <f>SUM(AG128,AJ128,AM128,AP128,AS128,AV128,AY128,BB128)</f>
        <v>16</v>
      </c>
      <c r="W128" s="475"/>
      <c r="X128" s="476">
        <v>16</v>
      </c>
      <c r="Y128" s="477"/>
      <c r="Z128" s="478"/>
      <c r="AA128" s="477"/>
      <c r="AB128" s="478"/>
      <c r="AC128" s="477"/>
      <c r="AD128" s="478"/>
      <c r="AE128" s="476"/>
      <c r="AF128" s="124">
        <v>16</v>
      </c>
      <c r="AG128" s="125">
        <v>16</v>
      </c>
      <c r="AH128" s="126"/>
      <c r="AI128" s="124"/>
      <c r="AJ128" s="125"/>
      <c r="AK128" s="126"/>
      <c r="AL128" s="124"/>
      <c r="AM128" s="125"/>
      <c r="AN128" s="126"/>
      <c r="AO128" s="124"/>
      <c r="AP128" s="125"/>
      <c r="AQ128" s="126"/>
      <c r="AR128" s="124"/>
      <c r="AS128" s="125"/>
      <c r="AT128" s="126"/>
      <c r="AU128" s="124"/>
      <c r="AV128" s="125"/>
      <c r="AW128" s="126"/>
      <c r="AX128" s="124"/>
      <c r="AY128" s="125"/>
      <c r="AZ128" s="126"/>
      <c r="BA128" s="124"/>
      <c r="BB128" s="125"/>
      <c r="BC128" s="126"/>
      <c r="BD128" s="479"/>
      <c r="BE128" s="480"/>
      <c r="BF128" s="391" t="s">
        <v>380</v>
      </c>
      <c r="BG128" s="392"/>
      <c r="BH128" s="392"/>
      <c r="BI128" s="393"/>
    </row>
    <row r="129" spans="1:61" s="7" customFormat="1" ht="39.75" customHeight="1">
      <c r="A129" s="215" t="s">
        <v>132</v>
      </c>
      <c r="B129" s="261" t="s">
        <v>203</v>
      </c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3"/>
      <c r="P129" s="244"/>
      <c r="Q129" s="264"/>
      <c r="R129" s="244" t="s">
        <v>331</v>
      </c>
      <c r="S129" s="245"/>
      <c r="T129" s="472">
        <f>SUM(AF129,AI129,AL129,AO129,AR129,AU129,AX129,BA129)</f>
        <v>10</v>
      </c>
      <c r="U129" s="473"/>
      <c r="V129" s="474">
        <f>SUM(AG129,AJ129,AM129,AP129,AS129,AV129,AY129,BB129)</f>
        <v>10</v>
      </c>
      <c r="W129" s="475"/>
      <c r="X129" s="476">
        <v>10</v>
      </c>
      <c r="Y129" s="477"/>
      <c r="Z129" s="478"/>
      <c r="AA129" s="477"/>
      <c r="AB129" s="478"/>
      <c r="AC129" s="477"/>
      <c r="AD129" s="478"/>
      <c r="AE129" s="476"/>
      <c r="AF129" s="124"/>
      <c r="AG129" s="125"/>
      <c r="AH129" s="126"/>
      <c r="AI129" s="124">
        <v>10</v>
      </c>
      <c r="AJ129" s="125">
        <v>10</v>
      </c>
      <c r="AK129" s="126"/>
      <c r="AL129" s="124"/>
      <c r="AM129" s="125"/>
      <c r="AN129" s="126"/>
      <c r="AO129" s="124"/>
      <c r="AP129" s="125"/>
      <c r="AQ129" s="126"/>
      <c r="AR129" s="124"/>
      <c r="AS129" s="125"/>
      <c r="AT129" s="126"/>
      <c r="AU129" s="124"/>
      <c r="AV129" s="125"/>
      <c r="AW129" s="126"/>
      <c r="AX129" s="124"/>
      <c r="AY129" s="125"/>
      <c r="AZ129" s="126"/>
      <c r="BA129" s="124"/>
      <c r="BB129" s="125"/>
      <c r="BC129" s="126"/>
      <c r="BD129" s="479"/>
      <c r="BE129" s="480"/>
      <c r="BF129" s="434" t="s">
        <v>381</v>
      </c>
      <c r="BG129" s="435"/>
      <c r="BH129" s="435"/>
      <c r="BI129" s="436"/>
    </row>
    <row r="130" spans="1:61" s="7" customFormat="1" ht="39.75" customHeight="1">
      <c r="A130" s="218" t="s">
        <v>202</v>
      </c>
      <c r="B130" s="481" t="s">
        <v>206</v>
      </c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3"/>
      <c r="P130" s="484"/>
      <c r="Q130" s="485"/>
      <c r="R130" s="486" t="s">
        <v>317</v>
      </c>
      <c r="S130" s="487"/>
      <c r="T130" s="488">
        <f>SUM(AF130,AI130,AL130,AO130,AR130,AU130,AX130,BA130)</f>
        <v>66</v>
      </c>
      <c r="U130" s="489"/>
      <c r="V130" s="490">
        <f>SUM(AG130,AJ130,AM130,AP130,AS130,AV130,AY130,BB130)</f>
        <v>66</v>
      </c>
      <c r="W130" s="491"/>
      <c r="X130" s="492"/>
      <c r="Y130" s="493"/>
      <c r="Z130" s="494"/>
      <c r="AA130" s="493"/>
      <c r="AB130" s="494">
        <v>66</v>
      </c>
      <c r="AC130" s="493"/>
      <c r="AD130" s="494"/>
      <c r="AE130" s="492"/>
      <c r="AF130" s="127"/>
      <c r="AG130" s="128"/>
      <c r="AH130" s="129"/>
      <c r="AI130" s="127"/>
      <c r="AJ130" s="128"/>
      <c r="AK130" s="129"/>
      <c r="AL130" s="127"/>
      <c r="AM130" s="128"/>
      <c r="AN130" s="129"/>
      <c r="AO130" s="127"/>
      <c r="AP130" s="128"/>
      <c r="AQ130" s="129"/>
      <c r="AR130" s="127">
        <v>34</v>
      </c>
      <c r="AS130" s="128">
        <v>34</v>
      </c>
      <c r="AT130" s="129"/>
      <c r="AU130" s="127">
        <v>32</v>
      </c>
      <c r="AV130" s="128">
        <v>32</v>
      </c>
      <c r="AW130" s="129"/>
      <c r="AX130" s="127"/>
      <c r="AY130" s="128"/>
      <c r="AZ130" s="129"/>
      <c r="BA130" s="130"/>
      <c r="BB130" s="128"/>
      <c r="BC130" s="129"/>
      <c r="BD130" s="495"/>
      <c r="BE130" s="496"/>
      <c r="BF130" s="431" t="s">
        <v>279</v>
      </c>
      <c r="BG130" s="432"/>
      <c r="BH130" s="432"/>
      <c r="BI130" s="433"/>
    </row>
    <row r="131" spans="1:61" s="7" customFormat="1" ht="39.75" customHeight="1" thickBot="1">
      <c r="A131" s="222" t="s">
        <v>316</v>
      </c>
      <c r="B131" s="413" t="s">
        <v>205</v>
      </c>
      <c r="C131" s="414"/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5"/>
      <c r="P131" s="292"/>
      <c r="Q131" s="293"/>
      <c r="R131" s="292" t="s">
        <v>334</v>
      </c>
      <c r="S131" s="294"/>
      <c r="T131" s="295">
        <f>SUM(AF131,AI131,AL131,AO131,AR131,AU131,AX131,BA131)</f>
        <v>32</v>
      </c>
      <c r="U131" s="296"/>
      <c r="V131" s="422">
        <f>SUM(AG131,AJ131,AM131,AP131,AS131,AV131,AY131,BB131)</f>
        <v>32</v>
      </c>
      <c r="W131" s="423"/>
      <c r="X131" s="407"/>
      <c r="Y131" s="298"/>
      <c r="Z131" s="297"/>
      <c r="AA131" s="298"/>
      <c r="AB131" s="297">
        <v>32</v>
      </c>
      <c r="AC131" s="298"/>
      <c r="AD131" s="297"/>
      <c r="AE131" s="407"/>
      <c r="AF131" s="131"/>
      <c r="AG131" s="132"/>
      <c r="AH131" s="133"/>
      <c r="AI131" s="131"/>
      <c r="AJ131" s="132"/>
      <c r="AK131" s="133"/>
      <c r="AL131" s="131"/>
      <c r="AM131" s="132"/>
      <c r="AN131" s="133"/>
      <c r="AO131" s="131"/>
      <c r="AP131" s="132"/>
      <c r="AQ131" s="133"/>
      <c r="AR131" s="131"/>
      <c r="AS131" s="132"/>
      <c r="AT131" s="133"/>
      <c r="AU131" s="131"/>
      <c r="AV131" s="132"/>
      <c r="AW131" s="133"/>
      <c r="AX131" s="131"/>
      <c r="AY131" s="132"/>
      <c r="AZ131" s="133"/>
      <c r="BA131" s="131">
        <v>32</v>
      </c>
      <c r="BB131" s="132">
        <v>32</v>
      </c>
      <c r="BC131" s="133"/>
      <c r="BD131" s="408"/>
      <c r="BE131" s="409"/>
      <c r="BF131" s="410" t="s">
        <v>257</v>
      </c>
      <c r="BG131" s="411"/>
      <c r="BH131" s="411"/>
      <c r="BI131" s="412"/>
    </row>
    <row r="132" spans="1:61" s="7" customFormat="1" ht="55.5" customHeight="1" thickBot="1">
      <c r="A132" s="221" t="s">
        <v>141</v>
      </c>
      <c r="B132" s="457" t="s">
        <v>143</v>
      </c>
      <c r="C132" s="458"/>
      <c r="D132" s="458"/>
      <c r="E132" s="458"/>
      <c r="F132" s="458"/>
      <c r="G132" s="458"/>
      <c r="H132" s="458"/>
      <c r="I132" s="458"/>
      <c r="J132" s="458"/>
      <c r="K132" s="458"/>
      <c r="L132" s="458"/>
      <c r="M132" s="458"/>
      <c r="N132" s="458"/>
      <c r="O132" s="459"/>
      <c r="P132" s="373"/>
      <c r="Q132" s="374"/>
      <c r="R132" s="376" t="s">
        <v>230</v>
      </c>
      <c r="S132" s="337"/>
      <c r="T132" s="460">
        <f>SUM(T133:U134)</f>
        <v>400</v>
      </c>
      <c r="U132" s="461"/>
      <c r="V132" s="462">
        <f>SUM(V133:W134)</f>
        <v>364</v>
      </c>
      <c r="W132" s="463"/>
      <c r="X132" s="464"/>
      <c r="Y132" s="461"/>
      <c r="Z132" s="462"/>
      <c r="AA132" s="461"/>
      <c r="AB132" s="462">
        <f>SUM(AB133:AC134)</f>
        <v>364</v>
      </c>
      <c r="AC132" s="461"/>
      <c r="AD132" s="465"/>
      <c r="AE132" s="466"/>
      <c r="AF132" s="121"/>
      <c r="AG132" s="122"/>
      <c r="AH132" s="123"/>
      <c r="AI132" s="121"/>
      <c r="AJ132" s="122"/>
      <c r="AK132" s="123"/>
      <c r="AL132" s="121"/>
      <c r="AM132" s="122"/>
      <c r="AN132" s="123"/>
      <c r="AO132" s="121"/>
      <c r="AP132" s="122"/>
      <c r="AQ132" s="123"/>
      <c r="AR132" s="121"/>
      <c r="AS132" s="122"/>
      <c r="AT132" s="123"/>
      <c r="AU132" s="121"/>
      <c r="AV132" s="122"/>
      <c r="AW132" s="123"/>
      <c r="AX132" s="121"/>
      <c r="AY132" s="122"/>
      <c r="AZ132" s="123"/>
      <c r="BA132" s="121"/>
      <c r="BB132" s="122"/>
      <c r="BC132" s="123"/>
      <c r="BD132" s="467"/>
      <c r="BE132" s="468"/>
      <c r="BF132" s="469"/>
      <c r="BG132" s="470"/>
      <c r="BH132" s="470"/>
      <c r="BI132" s="471"/>
    </row>
    <row r="133" spans="1:61" s="7" customFormat="1" ht="39.75" customHeight="1">
      <c r="A133" s="215" t="s">
        <v>70</v>
      </c>
      <c r="B133" s="497" t="s">
        <v>206</v>
      </c>
      <c r="C133" s="498"/>
      <c r="D133" s="498"/>
      <c r="E133" s="498"/>
      <c r="F133" s="498"/>
      <c r="G133" s="498"/>
      <c r="H133" s="498"/>
      <c r="I133" s="498"/>
      <c r="J133" s="498"/>
      <c r="K133" s="498"/>
      <c r="L133" s="498"/>
      <c r="M133" s="498"/>
      <c r="N133" s="498"/>
      <c r="O133" s="499"/>
      <c r="P133" s="500"/>
      <c r="Q133" s="501"/>
      <c r="R133" s="502" t="s">
        <v>230</v>
      </c>
      <c r="S133" s="503"/>
      <c r="T133" s="504">
        <f>SUM(AF133,AI133,AL133,AO133,AR133,AU133,AX133,BA133)</f>
        <v>330</v>
      </c>
      <c r="U133" s="505"/>
      <c r="V133" s="506">
        <f>SUM(AG133,AJ133,AM133,AP133,AS133,AV133,AY133,BB133)</f>
        <v>330</v>
      </c>
      <c r="W133" s="507"/>
      <c r="X133" s="508"/>
      <c r="Y133" s="509"/>
      <c r="Z133" s="510"/>
      <c r="AA133" s="509"/>
      <c r="AB133" s="510">
        <v>330</v>
      </c>
      <c r="AC133" s="509"/>
      <c r="AD133" s="510"/>
      <c r="AE133" s="508"/>
      <c r="AF133" s="134">
        <v>68</v>
      </c>
      <c r="AG133" s="135">
        <v>68</v>
      </c>
      <c r="AH133" s="136"/>
      <c r="AI133" s="134">
        <v>64</v>
      </c>
      <c r="AJ133" s="135">
        <v>64</v>
      </c>
      <c r="AK133" s="136"/>
      <c r="AL133" s="134">
        <v>68</v>
      </c>
      <c r="AM133" s="135">
        <v>68</v>
      </c>
      <c r="AN133" s="136"/>
      <c r="AO133" s="134">
        <v>64</v>
      </c>
      <c r="AP133" s="135">
        <v>64</v>
      </c>
      <c r="AQ133" s="136"/>
      <c r="AR133" s="134">
        <v>34</v>
      </c>
      <c r="AS133" s="135">
        <v>34</v>
      </c>
      <c r="AT133" s="136"/>
      <c r="AU133" s="134">
        <v>32</v>
      </c>
      <c r="AV133" s="135">
        <v>32</v>
      </c>
      <c r="AW133" s="136"/>
      <c r="AX133" s="134"/>
      <c r="AY133" s="135"/>
      <c r="AZ133" s="136"/>
      <c r="BA133" s="137"/>
      <c r="BB133" s="135"/>
      <c r="BC133" s="136"/>
      <c r="BD133" s="479"/>
      <c r="BE133" s="480"/>
      <c r="BF133" s="391" t="s">
        <v>279</v>
      </c>
      <c r="BG133" s="392"/>
      <c r="BH133" s="392"/>
      <c r="BI133" s="393"/>
    </row>
    <row r="134" spans="1:61" s="7" customFormat="1" ht="39.75" customHeight="1" thickBot="1">
      <c r="A134" s="215" t="s">
        <v>109</v>
      </c>
      <c r="B134" s="396" t="s">
        <v>170</v>
      </c>
      <c r="C134" s="397"/>
      <c r="D134" s="397"/>
      <c r="E134" s="397"/>
      <c r="F134" s="397"/>
      <c r="G134" s="397"/>
      <c r="H134" s="397"/>
      <c r="I134" s="397"/>
      <c r="J134" s="397"/>
      <c r="K134" s="397"/>
      <c r="L134" s="397"/>
      <c r="M134" s="397"/>
      <c r="N134" s="397"/>
      <c r="O134" s="398"/>
      <c r="P134" s="244"/>
      <c r="Q134" s="264"/>
      <c r="R134" s="244">
        <v>1</v>
      </c>
      <c r="S134" s="245"/>
      <c r="T134" s="472">
        <f>SUM(AF134,AI134,AL134,AO134,AR134,AU134,AX134,BA134)</f>
        <v>70</v>
      </c>
      <c r="U134" s="473"/>
      <c r="V134" s="474">
        <f>SUM(AG134,AJ134,AM134,AP134,AS134,AV134,AY134,BB134)</f>
        <v>34</v>
      </c>
      <c r="W134" s="475"/>
      <c r="X134" s="476"/>
      <c r="Y134" s="477"/>
      <c r="Z134" s="478"/>
      <c r="AA134" s="477"/>
      <c r="AB134" s="478">
        <v>34</v>
      </c>
      <c r="AC134" s="477"/>
      <c r="AD134" s="478"/>
      <c r="AE134" s="476"/>
      <c r="AF134" s="124">
        <v>70</v>
      </c>
      <c r="AG134" s="125">
        <v>34</v>
      </c>
      <c r="AH134" s="126"/>
      <c r="AI134" s="124"/>
      <c r="AJ134" s="125"/>
      <c r="AK134" s="126"/>
      <c r="AL134" s="124"/>
      <c r="AM134" s="125"/>
      <c r="AN134" s="196"/>
      <c r="AO134" s="124"/>
      <c r="AP134" s="125"/>
      <c r="AQ134" s="126"/>
      <c r="AR134" s="195"/>
      <c r="AS134" s="125"/>
      <c r="AT134" s="126"/>
      <c r="AU134" s="124"/>
      <c r="AV134" s="125"/>
      <c r="AW134" s="126"/>
      <c r="AX134" s="124"/>
      <c r="AY134" s="125"/>
      <c r="AZ134" s="126"/>
      <c r="BA134" s="124"/>
      <c r="BB134" s="125"/>
      <c r="BC134" s="126"/>
      <c r="BD134" s="511"/>
      <c r="BE134" s="512"/>
      <c r="BF134" s="236" t="s">
        <v>257</v>
      </c>
      <c r="BG134" s="237"/>
      <c r="BH134" s="237"/>
      <c r="BI134" s="238"/>
    </row>
    <row r="135" spans="1:61" s="7" customFormat="1" ht="30" customHeight="1" thickBot="1">
      <c r="A135" s="513" t="s">
        <v>131</v>
      </c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5"/>
      <c r="T135" s="336">
        <f>SUM(T36,T88)</f>
        <v>7892</v>
      </c>
      <c r="U135" s="375"/>
      <c r="V135" s="376">
        <f>SUM(V36,V88)</f>
        <v>3578</v>
      </c>
      <c r="W135" s="338"/>
      <c r="X135" s="377">
        <f>SUM(X36,X88)</f>
        <v>2122</v>
      </c>
      <c r="Y135" s="516"/>
      <c r="Z135" s="516">
        <f>SUM(Z36,Z88)</f>
        <v>706</v>
      </c>
      <c r="AA135" s="516"/>
      <c r="AB135" s="516">
        <f>SUM(AB36,AB88)</f>
        <v>638</v>
      </c>
      <c r="AC135" s="516"/>
      <c r="AD135" s="516">
        <f>SUM(AD36,AD88)</f>
        <v>112</v>
      </c>
      <c r="AE135" s="378"/>
      <c r="AF135" s="183">
        <f aca="true" t="shared" si="3" ref="AF135:BC135">SUM(AF37:AF87,AF89:AF126)</f>
        <v>1066</v>
      </c>
      <c r="AG135" s="197">
        <f t="shared" si="3"/>
        <v>500</v>
      </c>
      <c r="AH135" s="184">
        <f t="shared" si="3"/>
        <v>28</v>
      </c>
      <c r="AI135" s="183">
        <f t="shared" si="3"/>
        <v>1070</v>
      </c>
      <c r="AJ135" s="197">
        <f t="shared" si="3"/>
        <v>510</v>
      </c>
      <c r="AK135" s="184">
        <f t="shared" si="3"/>
        <v>29</v>
      </c>
      <c r="AL135" s="112">
        <f t="shared" si="3"/>
        <v>1062</v>
      </c>
      <c r="AM135" s="197">
        <f t="shared" si="3"/>
        <v>504</v>
      </c>
      <c r="AN135" s="184">
        <f t="shared" si="3"/>
        <v>28</v>
      </c>
      <c r="AO135" s="183">
        <f t="shared" si="3"/>
        <v>1070</v>
      </c>
      <c r="AP135" s="197">
        <f t="shared" si="3"/>
        <v>460</v>
      </c>
      <c r="AQ135" s="184">
        <f t="shared" si="3"/>
        <v>26</v>
      </c>
      <c r="AR135" s="183">
        <f t="shared" si="3"/>
        <v>1120</v>
      </c>
      <c r="AS135" s="197">
        <f t="shared" si="3"/>
        <v>496</v>
      </c>
      <c r="AT135" s="184">
        <f t="shared" si="3"/>
        <v>29</v>
      </c>
      <c r="AU135" s="183">
        <f t="shared" si="3"/>
        <v>1004</v>
      </c>
      <c r="AV135" s="197">
        <f t="shared" si="3"/>
        <v>460</v>
      </c>
      <c r="AW135" s="184">
        <f t="shared" si="3"/>
        <v>25</v>
      </c>
      <c r="AX135" s="183">
        <f t="shared" si="3"/>
        <v>1030</v>
      </c>
      <c r="AY135" s="197">
        <f t="shared" si="3"/>
        <v>436</v>
      </c>
      <c r="AZ135" s="184">
        <f t="shared" si="3"/>
        <v>29</v>
      </c>
      <c r="BA135" s="183">
        <f t="shared" si="3"/>
        <v>470</v>
      </c>
      <c r="BB135" s="197">
        <f t="shared" si="3"/>
        <v>212</v>
      </c>
      <c r="BC135" s="184">
        <f t="shared" si="3"/>
        <v>13</v>
      </c>
      <c r="BD135" s="336">
        <f>SUM(BD36,BD88)</f>
        <v>207</v>
      </c>
      <c r="BE135" s="338"/>
      <c r="BF135" s="365"/>
      <c r="BG135" s="366"/>
      <c r="BH135" s="366"/>
      <c r="BI135" s="367"/>
    </row>
    <row r="136" spans="1:61" s="7" customFormat="1" ht="30" customHeight="1" hidden="1" thickBot="1">
      <c r="A136" s="138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40"/>
      <c r="U136" s="141"/>
      <c r="V136" s="142"/>
      <c r="W136" s="199"/>
      <c r="X136" s="143"/>
      <c r="Y136" s="141"/>
      <c r="Z136" s="144"/>
      <c r="AA136" s="145"/>
      <c r="AB136" s="144"/>
      <c r="AC136" s="145"/>
      <c r="AD136" s="144"/>
      <c r="AE136" s="146"/>
      <c r="AF136" s="140">
        <f>54*21</f>
        <v>1134</v>
      </c>
      <c r="AG136" s="143">
        <f>32*17</f>
        <v>544</v>
      </c>
      <c r="AH136" s="199">
        <v>30</v>
      </c>
      <c r="AI136" s="140">
        <f>54*20</f>
        <v>1080</v>
      </c>
      <c r="AJ136" s="143">
        <f>32*16</f>
        <v>512</v>
      </c>
      <c r="AK136" s="199">
        <v>27</v>
      </c>
      <c r="AL136" s="140">
        <f>54*21</f>
        <v>1134</v>
      </c>
      <c r="AM136" s="143">
        <f>32*17</f>
        <v>544</v>
      </c>
      <c r="AN136" s="199">
        <v>30</v>
      </c>
      <c r="AO136" s="140">
        <f>54*20</f>
        <v>1080</v>
      </c>
      <c r="AP136" s="143">
        <f>32*16</f>
        <v>512</v>
      </c>
      <c r="AQ136" s="199">
        <v>24</v>
      </c>
      <c r="AR136" s="140">
        <f>54*21</f>
        <v>1134</v>
      </c>
      <c r="AS136" s="143">
        <f>32*17</f>
        <v>544</v>
      </c>
      <c r="AT136" s="199">
        <v>30</v>
      </c>
      <c r="AU136" s="140">
        <f>54*20</f>
        <v>1080</v>
      </c>
      <c r="AV136" s="143">
        <f>32*16</f>
        <v>512</v>
      </c>
      <c r="AW136" s="199">
        <v>24</v>
      </c>
      <c r="AX136" s="140">
        <f>54*19</f>
        <v>1026</v>
      </c>
      <c r="AY136" s="143">
        <f>30*16</f>
        <v>480</v>
      </c>
      <c r="AZ136" s="199">
        <v>30</v>
      </c>
      <c r="BA136" s="140">
        <f>54*9</f>
        <v>486</v>
      </c>
      <c r="BB136" s="143">
        <f>30*8</f>
        <v>240</v>
      </c>
      <c r="BC136" s="147">
        <v>12</v>
      </c>
      <c r="BD136" s="517">
        <f>SUM(AH135,AK135,AN135,AQ135,AT135,AW135,AZ135,BC135)</f>
        <v>207</v>
      </c>
      <c r="BE136" s="341"/>
      <c r="BF136" s="518">
        <f>SUM(AH136,AK136,AN136,AQ136,AT136,AW136,AZ136,BC136)</f>
        <v>207</v>
      </c>
      <c r="BG136" s="366"/>
      <c r="BH136" s="148"/>
      <c r="BI136" s="149"/>
    </row>
    <row r="137" spans="1:61" s="7" customFormat="1" ht="30" customHeight="1" hidden="1" thickBot="1">
      <c r="A137" s="138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40"/>
      <c r="U137" s="141"/>
      <c r="V137" s="142"/>
      <c r="W137" s="199"/>
      <c r="X137" s="143"/>
      <c r="Y137" s="141"/>
      <c r="Z137" s="144"/>
      <c r="AA137" s="145"/>
      <c r="AB137" s="144"/>
      <c r="AC137" s="145"/>
      <c r="AD137" s="144"/>
      <c r="AE137" s="146"/>
      <c r="AF137" s="140">
        <f>50*21</f>
        <v>1050</v>
      </c>
      <c r="AG137" s="143"/>
      <c r="AH137" s="199"/>
      <c r="AI137" s="140">
        <f>50*20</f>
        <v>1000</v>
      </c>
      <c r="AJ137" s="143"/>
      <c r="AK137" s="199"/>
      <c r="AL137" s="140">
        <f>50*21</f>
        <v>1050</v>
      </c>
      <c r="AM137" s="143"/>
      <c r="AN137" s="199"/>
      <c r="AO137" s="140">
        <f>50*20</f>
        <v>1000</v>
      </c>
      <c r="AP137" s="143"/>
      <c r="AQ137" s="199"/>
      <c r="AR137" s="140">
        <f>50*21</f>
        <v>1050</v>
      </c>
      <c r="AS137" s="143"/>
      <c r="AT137" s="199"/>
      <c r="AU137" s="140">
        <f>50*20</f>
        <v>1000</v>
      </c>
      <c r="AV137" s="143"/>
      <c r="AW137" s="199"/>
      <c r="AX137" s="140">
        <f>50*19</f>
        <v>950</v>
      </c>
      <c r="AY137" s="143"/>
      <c r="AZ137" s="199"/>
      <c r="BA137" s="140">
        <f>50*9</f>
        <v>450</v>
      </c>
      <c r="BB137" s="143"/>
      <c r="BC137" s="147"/>
      <c r="BD137" s="198"/>
      <c r="BE137" s="199"/>
      <c r="BF137" s="150"/>
      <c r="BG137" s="146"/>
      <c r="BH137" s="148"/>
      <c r="BI137" s="149"/>
    </row>
    <row r="138" spans="1:61" s="7" customFormat="1" ht="30" customHeight="1" hidden="1" thickBot="1">
      <c r="A138" s="138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40"/>
      <c r="U138" s="141"/>
      <c r="V138" s="142"/>
      <c r="W138" s="199"/>
      <c r="X138" s="143"/>
      <c r="Y138" s="141"/>
      <c r="Z138" s="144"/>
      <c r="AA138" s="145"/>
      <c r="AB138" s="144"/>
      <c r="AC138" s="145"/>
      <c r="AD138" s="144"/>
      <c r="AE138" s="146"/>
      <c r="AF138" s="140"/>
      <c r="AG138" s="143">
        <f>AG135/17</f>
        <v>29.41176470588235</v>
      </c>
      <c r="AH138" s="199"/>
      <c r="AI138" s="140"/>
      <c r="AJ138" s="151">
        <f>AJ135/16</f>
        <v>31.875</v>
      </c>
      <c r="AK138" s="199"/>
      <c r="AL138" s="140"/>
      <c r="AM138" s="143">
        <f>AM135/17</f>
        <v>29.647058823529413</v>
      </c>
      <c r="AN138" s="199"/>
      <c r="AO138" s="140"/>
      <c r="AP138" s="151">
        <f>AP135/16</f>
        <v>28.75</v>
      </c>
      <c r="AQ138" s="199"/>
      <c r="AR138" s="140"/>
      <c r="AS138" s="151">
        <f>AS135/17</f>
        <v>29.176470588235293</v>
      </c>
      <c r="AT138" s="199"/>
      <c r="AU138" s="140"/>
      <c r="AV138" s="151">
        <f>AV135/16</f>
        <v>28.75</v>
      </c>
      <c r="AW138" s="199"/>
      <c r="AX138" s="140"/>
      <c r="AY138" s="151">
        <f>AY135/16</f>
        <v>27.25</v>
      </c>
      <c r="AZ138" s="199"/>
      <c r="BA138" s="140"/>
      <c r="BB138" s="151">
        <f>BB135/8</f>
        <v>26.5</v>
      </c>
      <c r="BC138" s="199"/>
      <c r="BD138" s="519">
        <f>BD136+15+6+6+3+3</f>
        <v>240</v>
      </c>
      <c r="BE138" s="520"/>
      <c r="BF138" s="519">
        <f>BF136+15+6+6+3+3</f>
        <v>240</v>
      </c>
      <c r="BG138" s="520"/>
      <c r="BH138" s="148"/>
      <c r="BI138" s="149"/>
    </row>
    <row r="139" spans="1:61" s="7" customFormat="1" ht="33" customHeight="1">
      <c r="A139" s="434" t="s">
        <v>19</v>
      </c>
      <c r="B139" s="521"/>
      <c r="C139" s="521"/>
      <c r="D139" s="521"/>
      <c r="E139" s="521"/>
      <c r="F139" s="521"/>
      <c r="G139" s="521"/>
      <c r="H139" s="521"/>
      <c r="I139" s="521"/>
      <c r="J139" s="521"/>
      <c r="K139" s="521"/>
      <c r="L139" s="521"/>
      <c r="M139" s="521"/>
      <c r="N139" s="521"/>
      <c r="O139" s="521"/>
      <c r="P139" s="521"/>
      <c r="Q139" s="521"/>
      <c r="R139" s="521"/>
      <c r="S139" s="521"/>
      <c r="T139" s="522"/>
      <c r="U139" s="523"/>
      <c r="V139" s="403"/>
      <c r="W139" s="524"/>
      <c r="X139" s="404"/>
      <c r="Y139" s="523"/>
      <c r="Z139" s="403"/>
      <c r="AA139" s="523"/>
      <c r="AB139" s="403"/>
      <c r="AC139" s="523"/>
      <c r="AD139" s="403"/>
      <c r="AE139" s="404"/>
      <c r="AF139" s="522">
        <v>29</v>
      </c>
      <c r="AG139" s="404"/>
      <c r="AH139" s="524"/>
      <c r="AI139" s="522">
        <v>32</v>
      </c>
      <c r="AJ139" s="404"/>
      <c r="AK139" s="524"/>
      <c r="AL139" s="522">
        <v>30</v>
      </c>
      <c r="AM139" s="404"/>
      <c r="AN139" s="524"/>
      <c r="AO139" s="522">
        <v>29</v>
      </c>
      <c r="AP139" s="404"/>
      <c r="AQ139" s="524"/>
      <c r="AR139" s="522">
        <v>29</v>
      </c>
      <c r="AS139" s="404"/>
      <c r="AT139" s="524"/>
      <c r="AU139" s="522">
        <v>29</v>
      </c>
      <c r="AV139" s="404"/>
      <c r="AW139" s="524"/>
      <c r="AX139" s="522">
        <v>27</v>
      </c>
      <c r="AY139" s="404"/>
      <c r="AZ139" s="524"/>
      <c r="BA139" s="522">
        <v>27</v>
      </c>
      <c r="BB139" s="404"/>
      <c r="BC139" s="524"/>
      <c r="BD139" s="522"/>
      <c r="BE139" s="524"/>
      <c r="BF139" s="525"/>
      <c r="BG139" s="503"/>
      <c r="BH139" s="503"/>
      <c r="BI139" s="526"/>
    </row>
    <row r="140" spans="1:61" s="7" customFormat="1" ht="31.5" customHeight="1">
      <c r="A140" s="434" t="s">
        <v>20</v>
      </c>
      <c r="B140" s="521"/>
      <c r="C140" s="521"/>
      <c r="D140" s="521"/>
      <c r="E140" s="521"/>
      <c r="F140" s="521"/>
      <c r="G140" s="521"/>
      <c r="H140" s="521"/>
      <c r="I140" s="521"/>
      <c r="J140" s="521"/>
      <c r="K140" s="521"/>
      <c r="L140" s="521"/>
      <c r="M140" s="521"/>
      <c r="N140" s="521"/>
      <c r="O140" s="521"/>
      <c r="P140" s="521"/>
      <c r="Q140" s="521"/>
      <c r="R140" s="521"/>
      <c r="S140" s="521"/>
      <c r="T140" s="234">
        <f>SUM(AF140:BC140)</f>
        <v>4</v>
      </c>
      <c r="U140" s="264"/>
      <c r="V140" s="244"/>
      <c r="W140" s="235"/>
      <c r="X140" s="245"/>
      <c r="Y140" s="264"/>
      <c r="Z140" s="244"/>
      <c r="AA140" s="264"/>
      <c r="AB140" s="244"/>
      <c r="AC140" s="264"/>
      <c r="AD140" s="244"/>
      <c r="AE140" s="245"/>
      <c r="AF140" s="234"/>
      <c r="AG140" s="245"/>
      <c r="AH140" s="235"/>
      <c r="AI140" s="234"/>
      <c r="AJ140" s="245"/>
      <c r="AK140" s="235"/>
      <c r="AL140" s="234"/>
      <c r="AM140" s="245"/>
      <c r="AN140" s="235"/>
      <c r="AO140" s="234">
        <v>1</v>
      </c>
      <c r="AP140" s="245"/>
      <c r="AQ140" s="235"/>
      <c r="AR140" s="234">
        <v>1</v>
      </c>
      <c r="AS140" s="245"/>
      <c r="AT140" s="235"/>
      <c r="AU140" s="234">
        <v>1</v>
      </c>
      <c r="AV140" s="245"/>
      <c r="AW140" s="235"/>
      <c r="AX140" s="234">
        <v>1</v>
      </c>
      <c r="AY140" s="245"/>
      <c r="AZ140" s="235"/>
      <c r="BA140" s="234"/>
      <c r="BB140" s="245"/>
      <c r="BC140" s="235"/>
      <c r="BD140" s="234"/>
      <c r="BE140" s="235"/>
      <c r="BF140" s="234"/>
      <c r="BG140" s="245"/>
      <c r="BH140" s="245"/>
      <c r="BI140" s="235"/>
    </row>
    <row r="141" spans="1:61" s="7" customFormat="1" ht="30" customHeight="1">
      <c r="A141" s="434" t="s">
        <v>2</v>
      </c>
      <c r="B141" s="521"/>
      <c r="C141" s="521"/>
      <c r="D141" s="521"/>
      <c r="E141" s="521"/>
      <c r="F141" s="521"/>
      <c r="G141" s="521"/>
      <c r="H141" s="521"/>
      <c r="I141" s="521"/>
      <c r="J141" s="521"/>
      <c r="K141" s="521"/>
      <c r="L141" s="521"/>
      <c r="M141" s="521"/>
      <c r="N141" s="521"/>
      <c r="O141" s="521"/>
      <c r="P141" s="521"/>
      <c r="Q141" s="521"/>
      <c r="R141" s="521"/>
      <c r="S141" s="521"/>
      <c r="T141" s="234">
        <f>SUM(AF141:BC141)</f>
        <v>7</v>
      </c>
      <c r="U141" s="264"/>
      <c r="V141" s="244"/>
      <c r="W141" s="235"/>
      <c r="X141" s="245"/>
      <c r="Y141" s="264"/>
      <c r="Z141" s="244"/>
      <c r="AA141" s="264"/>
      <c r="AB141" s="244"/>
      <c r="AC141" s="264"/>
      <c r="AD141" s="244"/>
      <c r="AE141" s="245"/>
      <c r="AF141" s="234">
        <v>1</v>
      </c>
      <c r="AG141" s="245"/>
      <c r="AH141" s="235"/>
      <c r="AI141" s="234"/>
      <c r="AJ141" s="245"/>
      <c r="AK141" s="235"/>
      <c r="AL141" s="234">
        <v>2</v>
      </c>
      <c r="AM141" s="245"/>
      <c r="AN141" s="235"/>
      <c r="AO141" s="234">
        <v>1</v>
      </c>
      <c r="AP141" s="245"/>
      <c r="AQ141" s="235"/>
      <c r="AR141" s="234"/>
      <c r="AS141" s="245"/>
      <c r="AT141" s="235"/>
      <c r="AU141" s="234">
        <v>1</v>
      </c>
      <c r="AV141" s="245"/>
      <c r="AW141" s="235"/>
      <c r="AX141" s="234">
        <v>1</v>
      </c>
      <c r="AY141" s="245"/>
      <c r="AZ141" s="235"/>
      <c r="BA141" s="234">
        <v>1</v>
      </c>
      <c r="BB141" s="245"/>
      <c r="BC141" s="235"/>
      <c r="BD141" s="234"/>
      <c r="BE141" s="235"/>
      <c r="BF141" s="234"/>
      <c r="BG141" s="245"/>
      <c r="BH141" s="245"/>
      <c r="BI141" s="235"/>
    </row>
    <row r="142" spans="1:61" s="7" customFormat="1" ht="30" customHeight="1">
      <c r="A142" s="434" t="s">
        <v>21</v>
      </c>
      <c r="B142" s="521"/>
      <c r="C142" s="521"/>
      <c r="D142" s="521"/>
      <c r="E142" s="521"/>
      <c r="F142" s="521"/>
      <c r="G142" s="521"/>
      <c r="H142" s="521"/>
      <c r="I142" s="521"/>
      <c r="J142" s="521"/>
      <c r="K142" s="521"/>
      <c r="L142" s="521"/>
      <c r="M142" s="521"/>
      <c r="N142" s="521"/>
      <c r="O142" s="521"/>
      <c r="P142" s="521"/>
      <c r="Q142" s="521"/>
      <c r="R142" s="521"/>
      <c r="S142" s="521"/>
      <c r="T142" s="234">
        <f>SUM(AF142:BC142)</f>
        <v>32</v>
      </c>
      <c r="U142" s="264"/>
      <c r="V142" s="244"/>
      <c r="W142" s="235"/>
      <c r="X142" s="245"/>
      <c r="Y142" s="264"/>
      <c r="Z142" s="244"/>
      <c r="AA142" s="264"/>
      <c r="AB142" s="244"/>
      <c r="AC142" s="264"/>
      <c r="AD142" s="244"/>
      <c r="AE142" s="245"/>
      <c r="AF142" s="234">
        <v>5</v>
      </c>
      <c r="AG142" s="245"/>
      <c r="AH142" s="235"/>
      <c r="AI142" s="234">
        <v>4</v>
      </c>
      <c r="AJ142" s="245"/>
      <c r="AK142" s="235"/>
      <c r="AL142" s="234">
        <v>4</v>
      </c>
      <c r="AM142" s="245"/>
      <c r="AN142" s="235"/>
      <c r="AO142" s="234">
        <v>4</v>
      </c>
      <c r="AP142" s="245"/>
      <c r="AQ142" s="235"/>
      <c r="AR142" s="234">
        <v>4</v>
      </c>
      <c r="AS142" s="245"/>
      <c r="AT142" s="235"/>
      <c r="AU142" s="234">
        <v>5</v>
      </c>
      <c r="AV142" s="245"/>
      <c r="AW142" s="235"/>
      <c r="AX142" s="234">
        <v>4</v>
      </c>
      <c r="AY142" s="245"/>
      <c r="AZ142" s="235"/>
      <c r="BA142" s="234">
        <v>2</v>
      </c>
      <c r="BB142" s="245"/>
      <c r="BC142" s="235"/>
      <c r="BD142" s="234"/>
      <c r="BE142" s="235"/>
      <c r="BF142" s="234"/>
      <c r="BG142" s="245"/>
      <c r="BH142" s="245"/>
      <c r="BI142" s="235"/>
    </row>
    <row r="143" spans="1:61" s="7" customFormat="1" ht="30" customHeight="1" thickBot="1">
      <c r="A143" s="535" t="s">
        <v>22</v>
      </c>
      <c r="B143" s="536"/>
      <c r="C143" s="536"/>
      <c r="D143" s="536"/>
      <c r="E143" s="536"/>
      <c r="F143" s="536"/>
      <c r="G143" s="536"/>
      <c r="H143" s="536"/>
      <c r="I143" s="536"/>
      <c r="J143" s="536"/>
      <c r="K143" s="536"/>
      <c r="L143" s="536"/>
      <c r="M143" s="536"/>
      <c r="N143" s="536"/>
      <c r="O143" s="536"/>
      <c r="P143" s="536"/>
      <c r="Q143" s="536"/>
      <c r="R143" s="536"/>
      <c r="S143" s="536"/>
      <c r="T143" s="527">
        <f>SUM(AF143:BC143)</f>
        <v>23</v>
      </c>
      <c r="U143" s="293"/>
      <c r="V143" s="292"/>
      <c r="W143" s="528"/>
      <c r="X143" s="294"/>
      <c r="Y143" s="293"/>
      <c r="Z143" s="292"/>
      <c r="AA143" s="293"/>
      <c r="AB143" s="292"/>
      <c r="AC143" s="293"/>
      <c r="AD143" s="292"/>
      <c r="AE143" s="294"/>
      <c r="AF143" s="527">
        <v>2</v>
      </c>
      <c r="AG143" s="294"/>
      <c r="AH143" s="528"/>
      <c r="AI143" s="527">
        <v>4</v>
      </c>
      <c r="AJ143" s="294"/>
      <c r="AK143" s="528"/>
      <c r="AL143" s="527">
        <v>4</v>
      </c>
      <c r="AM143" s="294"/>
      <c r="AN143" s="528"/>
      <c r="AO143" s="527">
        <v>2</v>
      </c>
      <c r="AP143" s="294"/>
      <c r="AQ143" s="528"/>
      <c r="AR143" s="527">
        <v>4</v>
      </c>
      <c r="AS143" s="294"/>
      <c r="AT143" s="528"/>
      <c r="AU143" s="527">
        <v>2</v>
      </c>
      <c r="AV143" s="294"/>
      <c r="AW143" s="528"/>
      <c r="AX143" s="527">
        <v>3</v>
      </c>
      <c r="AY143" s="294"/>
      <c r="AZ143" s="528"/>
      <c r="BA143" s="527">
        <v>2</v>
      </c>
      <c r="BB143" s="294"/>
      <c r="BC143" s="528"/>
      <c r="BD143" s="527"/>
      <c r="BE143" s="528"/>
      <c r="BF143" s="527"/>
      <c r="BG143" s="294"/>
      <c r="BH143" s="294"/>
      <c r="BI143" s="528"/>
    </row>
    <row r="144" spans="1:61" s="7" customFormat="1" ht="30" customHeight="1" thickBo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152"/>
      <c r="S144" s="152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153"/>
      <c r="BG144" s="153"/>
      <c r="BH144" s="153"/>
      <c r="BI144" s="153"/>
    </row>
    <row r="145" spans="1:61" s="7" customFormat="1" ht="30" customHeight="1">
      <c r="A145" s="529" t="s">
        <v>69</v>
      </c>
      <c r="B145" s="530"/>
      <c r="C145" s="530"/>
      <c r="D145" s="530"/>
      <c r="E145" s="530"/>
      <c r="F145" s="530"/>
      <c r="G145" s="530"/>
      <c r="H145" s="530"/>
      <c r="I145" s="530"/>
      <c r="J145" s="530"/>
      <c r="K145" s="530"/>
      <c r="L145" s="530"/>
      <c r="M145" s="530"/>
      <c r="N145" s="530"/>
      <c r="O145" s="530"/>
      <c r="P145" s="531"/>
      <c r="Q145" s="529" t="s">
        <v>101</v>
      </c>
      <c r="R145" s="530"/>
      <c r="S145" s="530"/>
      <c r="T145" s="530"/>
      <c r="U145" s="530"/>
      <c r="V145" s="530"/>
      <c r="W145" s="530"/>
      <c r="X145" s="530"/>
      <c r="Y145" s="530"/>
      <c r="Z145" s="530"/>
      <c r="AA145" s="530"/>
      <c r="AB145" s="530"/>
      <c r="AC145" s="530"/>
      <c r="AD145" s="530"/>
      <c r="AE145" s="531"/>
      <c r="AF145" s="532" t="s">
        <v>68</v>
      </c>
      <c r="AG145" s="533"/>
      <c r="AH145" s="533"/>
      <c r="AI145" s="533"/>
      <c r="AJ145" s="533"/>
      <c r="AK145" s="533"/>
      <c r="AL145" s="533"/>
      <c r="AM145" s="533"/>
      <c r="AN145" s="533"/>
      <c r="AO145" s="533"/>
      <c r="AP145" s="533"/>
      <c r="AQ145" s="533"/>
      <c r="AR145" s="533"/>
      <c r="AS145" s="533"/>
      <c r="AT145" s="534"/>
      <c r="AU145" s="532" t="s">
        <v>67</v>
      </c>
      <c r="AV145" s="533"/>
      <c r="AW145" s="533"/>
      <c r="AX145" s="533"/>
      <c r="AY145" s="533"/>
      <c r="AZ145" s="533"/>
      <c r="BA145" s="533"/>
      <c r="BB145" s="533"/>
      <c r="BC145" s="533"/>
      <c r="BD145" s="533"/>
      <c r="BE145" s="533"/>
      <c r="BF145" s="533"/>
      <c r="BG145" s="533"/>
      <c r="BH145" s="533"/>
      <c r="BI145" s="534"/>
    </row>
    <row r="146" spans="1:61" s="7" customFormat="1" ht="54" customHeight="1">
      <c r="A146" s="248" t="s">
        <v>30</v>
      </c>
      <c r="B146" s="537"/>
      <c r="C146" s="537"/>
      <c r="D146" s="537"/>
      <c r="E146" s="537"/>
      <c r="F146" s="537"/>
      <c r="G146" s="249"/>
      <c r="H146" s="232" t="s">
        <v>29</v>
      </c>
      <c r="I146" s="232"/>
      <c r="J146" s="232"/>
      <c r="K146" s="232" t="s">
        <v>31</v>
      </c>
      <c r="L146" s="232"/>
      <c r="M146" s="232"/>
      <c r="N146" s="538" t="s">
        <v>102</v>
      </c>
      <c r="O146" s="232"/>
      <c r="P146" s="233"/>
      <c r="Q146" s="539" t="s">
        <v>30</v>
      </c>
      <c r="R146" s="540"/>
      <c r="S146" s="540"/>
      <c r="T146" s="540"/>
      <c r="U146" s="540"/>
      <c r="V146" s="541"/>
      <c r="W146" s="232" t="s">
        <v>29</v>
      </c>
      <c r="X146" s="232"/>
      <c r="Y146" s="232"/>
      <c r="Z146" s="232" t="s">
        <v>31</v>
      </c>
      <c r="AA146" s="232"/>
      <c r="AB146" s="232"/>
      <c r="AC146" s="538" t="s">
        <v>102</v>
      </c>
      <c r="AD146" s="232"/>
      <c r="AE146" s="233"/>
      <c r="AF146" s="283" t="s">
        <v>29</v>
      </c>
      <c r="AG146" s="284"/>
      <c r="AH146" s="284"/>
      <c r="AI146" s="284"/>
      <c r="AJ146" s="542"/>
      <c r="AK146" s="250" t="s">
        <v>31</v>
      </c>
      <c r="AL146" s="537"/>
      <c r="AM146" s="537"/>
      <c r="AN146" s="537"/>
      <c r="AO146" s="249"/>
      <c r="AP146" s="543" t="s">
        <v>102</v>
      </c>
      <c r="AQ146" s="537"/>
      <c r="AR146" s="537"/>
      <c r="AS146" s="537"/>
      <c r="AT146" s="251"/>
      <c r="AU146" s="283" t="s">
        <v>210</v>
      </c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5"/>
    </row>
    <row r="147" spans="1:61" s="7" customFormat="1" ht="51" customHeight="1">
      <c r="A147" s="544" t="s">
        <v>207</v>
      </c>
      <c r="B147" s="545"/>
      <c r="C147" s="545"/>
      <c r="D147" s="545"/>
      <c r="E147" s="545"/>
      <c r="F147" s="545"/>
      <c r="G147" s="546"/>
      <c r="H147" s="547">
        <v>2</v>
      </c>
      <c r="I147" s="284"/>
      <c r="J147" s="542"/>
      <c r="K147" s="547">
        <v>2</v>
      </c>
      <c r="L147" s="284"/>
      <c r="M147" s="542"/>
      <c r="N147" s="547">
        <v>3</v>
      </c>
      <c r="O147" s="284"/>
      <c r="P147" s="285"/>
      <c r="Q147" s="548" t="s">
        <v>229</v>
      </c>
      <c r="R147" s="549"/>
      <c r="S147" s="549"/>
      <c r="T147" s="549"/>
      <c r="U147" s="549"/>
      <c r="V147" s="550"/>
      <c r="W147" s="250">
        <v>4</v>
      </c>
      <c r="X147" s="537"/>
      <c r="Y147" s="249"/>
      <c r="Z147" s="250">
        <v>4</v>
      </c>
      <c r="AA147" s="537"/>
      <c r="AB147" s="249"/>
      <c r="AC147" s="250">
        <v>6</v>
      </c>
      <c r="AD147" s="537"/>
      <c r="AE147" s="251"/>
      <c r="AF147" s="283">
        <v>8</v>
      </c>
      <c r="AG147" s="284"/>
      <c r="AH147" s="284"/>
      <c r="AI147" s="284"/>
      <c r="AJ147" s="542"/>
      <c r="AK147" s="547">
        <v>10</v>
      </c>
      <c r="AL147" s="284"/>
      <c r="AM147" s="284"/>
      <c r="AN147" s="284"/>
      <c r="AO147" s="542"/>
      <c r="AP147" s="547">
        <v>15</v>
      </c>
      <c r="AQ147" s="284"/>
      <c r="AR147" s="284"/>
      <c r="AS147" s="284"/>
      <c r="AT147" s="285"/>
      <c r="AU147" s="286"/>
      <c r="AV147" s="287"/>
      <c r="AW147" s="287"/>
      <c r="AX147" s="287"/>
      <c r="AY147" s="287"/>
      <c r="AZ147" s="287"/>
      <c r="BA147" s="287"/>
      <c r="BB147" s="287"/>
      <c r="BC147" s="287"/>
      <c r="BD147" s="287"/>
      <c r="BE147" s="287"/>
      <c r="BF147" s="287"/>
      <c r="BG147" s="287"/>
      <c r="BH147" s="287"/>
      <c r="BI147" s="288"/>
    </row>
    <row r="148" spans="1:61" s="7" customFormat="1" ht="56.25" customHeight="1">
      <c r="A148" s="286"/>
      <c r="B148" s="287"/>
      <c r="C148" s="287"/>
      <c r="D148" s="287"/>
      <c r="E148" s="287"/>
      <c r="F148" s="287"/>
      <c r="G148" s="551"/>
      <c r="H148" s="553"/>
      <c r="I148" s="287"/>
      <c r="J148" s="551"/>
      <c r="K148" s="553"/>
      <c r="L148" s="287"/>
      <c r="M148" s="551"/>
      <c r="N148" s="553"/>
      <c r="O148" s="287"/>
      <c r="P148" s="288"/>
      <c r="Q148" s="548" t="s">
        <v>208</v>
      </c>
      <c r="R148" s="549"/>
      <c r="S148" s="549"/>
      <c r="T148" s="549"/>
      <c r="U148" s="549"/>
      <c r="V148" s="550"/>
      <c r="W148" s="250">
        <v>6</v>
      </c>
      <c r="X148" s="537"/>
      <c r="Y148" s="249"/>
      <c r="Z148" s="250">
        <v>4</v>
      </c>
      <c r="AA148" s="537"/>
      <c r="AB148" s="249"/>
      <c r="AC148" s="250">
        <v>6</v>
      </c>
      <c r="AD148" s="537"/>
      <c r="AE148" s="251"/>
      <c r="AF148" s="286"/>
      <c r="AG148" s="287"/>
      <c r="AH148" s="287"/>
      <c r="AI148" s="287"/>
      <c r="AJ148" s="551"/>
      <c r="AK148" s="553"/>
      <c r="AL148" s="287"/>
      <c r="AM148" s="287"/>
      <c r="AN148" s="287"/>
      <c r="AO148" s="551"/>
      <c r="AP148" s="553"/>
      <c r="AQ148" s="287"/>
      <c r="AR148" s="287"/>
      <c r="AS148" s="287"/>
      <c r="AT148" s="288"/>
      <c r="AU148" s="286"/>
      <c r="AV148" s="287"/>
      <c r="AW148" s="287"/>
      <c r="AX148" s="287"/>
      <c r="AY148" s="287"/>
      <c r="AZ148" s="287"/>
      <c r="BA148" s="287"/>
      <c r="BB148" s="287"/>
      <c r="BC148" s="287"/>
      <c r="BD148" s="287"/>
      <c r="BE148" s="287"/>
      <c r="BF148" s="287"/>
      <c r="BG148" s="287"/>
      <c r="BH148" s="287"/>
      <c r="BI148" s="288"/>
    </row>
    <row r="149" spans="1:61" s="7" customFormat="1" ht="42" customHeight="1" thickBot="1">
      <c r="A149" s="289"/>
      <c r="B149" s="290"/>
      <c r="C149" s="290"/>
      <c r="D149" s="290"/>
      <c r="E149" s="290"/>
      <c r="F149" s="290"/>
      <c r="G149" s="290"/>
      <c r="H149" s="554"/>
      <c r="I149" s="290"/>
      <c r="J149" s="552"/>
      <c r="K149" s="554"/>
      <c r="L149" s="290"/>
      <c r="M149" s="552"/>
      <c r="N149" s="554"/>
      <c r="O149" s="290"/>
      <c r="P149" s="291"/>
      <c r="Q149" s="559" t="s">
        <v>209</v>
      </c>
      <c r="R149" s="560"/>
      <c r="S149" s="560"/>
      <c r="T149" s="560"/>
      <c r="U149" s="560"/>
      <c r="V149" s="561"/>
      <c r="W149" s="555">
        <v>8</v>
      </c>
      <c r="X149" s="556"/>
      <c r="Y149" s="557"/>
      <c r="Z149" s="555">
        <v>2</v>
      </c>
      <c r="AA149" s="556"/>
      <c r="AB149" s="557"/>
      <c r="AC149" s="555">
        <v>3</v>
      </c>
      <c r="AD149" s="556"/>
      <c r="AE149" s="558"/>
      <c r="AF149" s="289"/>
      <c r="AG149" s="290"/>
      <c r="AH149" s="290"/>
      <c r="AI149" s="290"/>
      <c r="AJ149" s="552"/>
      <c r="AK149" s="554"/>
      <c r="AL149" s="290"/>
      <c r="AM149" s="290"/>
      <c r="AN149" s="290"/>
      <c r="AO149" s="552"/>
      <c r="AP149" s="554"/>
      <c r="AQ149" s="290"/>
      <c r="AR149" s="290"/>
      <c r="AS149" s="290"/>
      <c r="AT149" s="291"/>
      <c r="AU149" s="289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290"/>
      <c r="BI149" s="291"/>
    </row>
    <row r="150" spans="1:61" s="7" customFormat="1" ht="30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9"/>
      <c r="BG150" s="29"/>
      <c r="BH150" s="29"/>
      <c r="BI150" s="29"/>
    </row>
    <row r="151" spans="1:61" s="7" customFormat="1" ht="30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1" t="s">
        <v>110</v>
      </c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9"/>
      <c r="BG151" s="29"/>
      <c r="BH151" s="29"/>
      <c r="BI151" s="29"/>
    </row>
    <row r="152" spans="1:61" s="7" customFormat="1" ht="31.5" customHeight="1" thickBo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27"/>
      <c r="S152" s="27"/>
      <c r="T152" s="12"/>
      <c r="U152" s="30"/>
      <c r="V152" s="30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3"/>
      <c r="BG152" s="13"/>
      <c r="BH152" s="13"/>
      <c r="BI152" s="13"/>
    </row>
    <row r="153" spans="1:61" s="7" customFormat="1" ht="84.75" customHeight="1" thickBot="1">
      <c r="A153" s="562" t="s">
        <v>103</v>
      </c>
      <c r="B153" s="563"/>
      <c r="C153" s="563"/>
      <c r="D153" s="564"/>
      <c r="E153" s="565" t="s">
        <v>104</v>
      </c>
      <c r="F153" s="566"/>
      <c r="G153" s="566"/>
      <c r="H153" s="566"/>
      <c r="I153" s="566"/>
      <c r="J153" s="566"/>
      <c r="K153" s="566"/>
      <c r="L153" s="566"/>
      <c r="M153" s="566"/>
      <c r="N153" s="566"/>
      <c r="O153" s="566"/>
      <c r="P153" s="566"/>
      <c r="Q153" s="566"/>
      <c r="R153" s="566"/>
      <c r="S153" s="566"/>
      <c r="T153" s="566"/>
      <c r="U153" s="566"/>
      <c r="V153" s="566"/>
      <c r="W153" s="566"/>
      <c r="X153" s="566"/>
      <c r="Y153" s="566"/>
      <c r="Z153" s="566"/>
      <c r="AA153" s="566"/>
      <c r="AB153" s="566"/>
      <c r="AC153" s="566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  <c r="AP153" s="566"/>
      <c r="AQ153" s="566"/>
      <c r="AR153" s="566"/>
      <c r="AS153" s="566"/>
      <c r="AT153" s="566"/>
      <c r="AU153" s="566"/>
      <c r="AV153" s="566"/>
      <c r="AW153" s="566"/>
      <c r="AX153" s="566"/>
      <c r="AY153" s="566"/>
      <c r="AZ153" s="566"/>
      <c r="BA153" s="566"/>
      <c r="BB153" s="566"/>
      <c r="BC153" s="566"/>
      <c r="BD153" s="566"/>
      <c r="BE153" s="566"/>
      <c r="BF153" s="567" t="s">
        <v>342</v>
      </c>
      <c r="BG153" s="568"/>
      <c r="BH153" s="568"/>
      <c r="BI153" s="569"/>
    </row>
    <row r="154" spans="1:61" s="7" customFormat="1" ht="58.5" customHeight="1">
      <c r="A154" s="570" t="s">
        <v>253</v>
      </c>
      <c r="B154" s="571"/>
      <c r="C154" s="571"/>
      <c r="D154" s="572"/>
      <c r="E154" s="573" t="s">
        <v>382</v>
      </c>
      <c r="F154" s="573"/>
      <c r="G154" s="573"/>
      <c r="H154" s="573"/>
      <c r="I154" s="573"/>
      <c r="J154" s="573"/>
      <c r="K154" s="573"/>
      <c r="L154" s="573"/>
      <c r="M154" s="573"/>
      <c r="N154" s="573"/>
      <c r="O154" s="573"/>
      <c r="P154" s="573"/>
      <c r="Q154" s="573"/>
      <c r="R154" s="573"/>
      <c r="S154" s="573"/>
      <c r="T154" s="573"/>
      <c r="U154" s="573"/>
      <c r="V154" s="573"/>
      <c r="W154" s="573"/>
      <c r="X154" s="573"/>
      <c r="Y154" s="573"/>
      <c r="Z154" s="573"/>
      <c r="AA154" s="573"/>
      <c r="AB154" s="573"/>
      <c r="AC154" s="573"/>
      <c r="AD154" s="573"/>
      <c r="AE154" s="573"/>
      <c r="AF154" s="573"/>
      <c r="AG154" s="573"/>
      <c r="AH154" s="573"/>
      <c r="AI154" s="573"/>
      <c r="AJ154" s="573"/>
      <c r="AK154" s="573"/>
      <c r="AL154" s="573"/>
      <c r="AM154" s="573"/>
      <c r="AN154" s="573"/>
      <c r="AO154" s="573"/>
      <c r="AP154" s="573"/>
      <c r="AQ154" s="573"/>
      <c r="AR154" s="573"/>
      <c r="AS154" s="573"/>
      <c r="AT154" s="573"/>
      <c r="AU154" s="573"/>
      <c r="AV154" s="573"/>
      <c r="AW154" s="573"/>
      <c r="AX154" s="573"/>
      <c r="AY154" s="573"/>
      <c r="AZ154" s="573"/>
      <c r="BA154" s="573"/>
      <c r="BB154" s="573"/>
      <c r="BC154" s="573"/>
      <c r="BD154" s="573"/>
      <c r="BE154" s="574"/>
      <c r="BF154" s="575" t="s">
        <v>300</v>
      </c>
      <c r="BG154" s="576"/>
      <c r="BH154" s="576"/>
      <c r="BI154" s="577"/>
    </row>
    <row r="155" spans="1:61" s="7" customFormat="1" ht="36.75" customHeight="1">
      <c r="A155" s="273" t="s">
        <v>254</v>
      </c>
      <c r="B155" s="274"/>
      <c r="C155" s="274"/>
      <c r="D155" s="275"/>
      <c r="E155" s="578" t="s">
        <v>383</v>
      </c>
      <c r="F155" s="578"/>
      <c r="G155" s="578"/>
      <c r="H155" s="578"/>
      <c r="I155" s="578"/>
      <c r="J155" s="578"/>
      <c r="K155" s="578"/>
      <c r="L155" s="578"/>
      <c r="M155" s="578"/>
      <c r="N155" s="578"/>
      <c r="O155" s="578"/>
      <c r="P155" s="578"/>
      <c r="Q155" s="578"/>
      <c r="R155" s="578"/>
      <c r="S155" s="578"/>
      <c r="T155" s="578"/>
      <c r="U155" s="578"/>
      <c r="V155" s="578"/>
      <c r="W155" s="578"/>
      <c r="X155" s="578"/>
      <c r="Y155" s="578"/>
      <c r="Z155" s="578"/>
      <c r="AA155" s="578"/>
      <c r="AB155" s="578"/>
      <c r="AC155" s="578"/>
      <c r="AD155" s="578"/>
      <c r="AE155" s="578"/>
      <c r="AF155" s="578"/>
      <c r="AG155" s="578"/>
      <c r="AH155" s="578"/>
      <c r="AI155" s="578"/>
      <c r="AJ155" s="578"/>
      <c r="AK155" s="578"/>
      <c r="AL155" s="578"/>
      <c r="AM155" s="578"/>
      <c r="AN155" s="578"/>
      <c r="AO155" s="578"/>
      <c r="AP155" s="578"/>
      <c r="AQ155" s="578"/>
      <c r="AR155" s="578"/>
      <c r="AS155" s="578"/>
      <c r="AT155" s="578"/>
      <c r="AU155" s="578"/>
      <c r="AV155" s="578"/>
      <c r="AW155" s="578"/>
      <c r="AX155" s="578"/>
      <c r="AY155" s="578"/>
      <c r="AZ155" s="578"/>
      <c r="BA155" s="578"/>
      <c r="BB155" s="578"/>
      <c r="BC155" s="578"/>
      <c r="BD155" s="578"/>
      <c r="BE155" s="241"/>
      <c r="BF155" s="229" t="s">
        <v>106</v>
      </c>
      <c r="BG155" s="230"/>
      <c r="BH155" s="230"/>
      <c r="BI155" s="231"/>
    </row>
    <row r="156" spans="1:61" s="7" customFormat="1" ht="39" customHeight="1">
      <c r="A156" s="273" t="s">
        <v>255</v>
      </c>
      <c r="B156" s="274"/>
      <c r="C156" s="274"/>
      <c r="D156" s="275"/>
      <c r="E156" s="579" t="s">
        <v>384</v>
      </c>
      <c r="F156" s="579"/>
      <c r="G156" s="579"/>
      <c r="H156" s="579"/>
      <c r="I156" s="579"/>
      <c r="J156" s="579"/>
      <c r="K156" s="579"/>
      <c r="L156" s="579"/>
      <c r="M156" s="579"/>
      <c r="N156" s="579"/>
      <c r="O156" s="579"/>
      <c r="P156" s="579"/>
      <c r="Q156" s="579"/>
      <c r="R156" s="579"/>
      <c r="S156" s="579"/>
      <c r="T156" s="579"/>
      <c r="U156" s="579"/>
      <c r="V156" s="579"/>
      <c r="W156" s="579"/>
      <c r="X156" s="579"/>
      <c r="Y156" s="579"/>
      <c r="Z156" s="579"/>
      <c r="AA156" s="579"/>
      <c r="AB156" s="579"/>
      <c r="AC156" s="579"/>
      <c r="AD156" s="579"/>
      <c r="AE156" s="579"/>
      <c r="AF156" s="579"/>
      <c r="AG156" s="579"/>
      <c r="AH156" s="579"/>
      <c r="AI156" s="579"/>
      <c r="AJ156" s="579"/>
      <c r="AK156" s="579"/>
      <c r="AL156" s="579"/>
      <c r="AM156" s="579"/>
      <c r="AN156" s="579"/>
      <c r="AO156" s="579"/>
      <c r="AP156" s="579"/>
      <c r="AQ156" s="579"/>
      <c r="AR156" s="579"/>
      <c r="AS156" s="579"/>
      <c r="AT156" s="579"/>
      <c r="AU156" s="579"/>
      <c r="AV156" s="579"/>
      <c r="AW156" s="579"/>
      <c r="AX156" s="579"/>
      <c r="AY156" s="579"/>
      <c r="AZ156" s="579"/>
      <c r="BA156" s="579"/>
      <c r="BB156" s="579"/>
      <c r="BC156" s="579"/>
      <c r="BD156" s="579"/>
      <c r="BE156" s="580"/>
      <c r="BF156" s="229" t="s">
        <v>107</v>
      </c>
      <c r="BG156" s="230"/>
      <c r="BH156" s="230"/>
      <c r="BI156" s="231"/>
    </row>
    <row r="157" spans="1:61" s="7" customFormat="1" ht="61.5" customHeight="1">
      <c r="A157" s="273" t="s">
        <v>256</v>
      </c>
      <c r="B157" s="274"/>
      <c r="C157" s="274"/>
      <c r="D157" s="275"/>
      <c r="E157" s="579" t="s">
        <v>385</v>
      </c>
      <c r="F157" s="579"/>
      <c r="G157" s="579"/>
      <c r="H157" s="579"/>
      <c r="I157" s="579"/>
      <c r="J157" s="579"/>
      <c r="K157" s="579"/>
      <c r="L157" s="579"/>
      <c r="M157" s="579"/>
      <c r="N157" s="579"/>
      <c r="O157" s="579"/>
      <c r="P157" s="579"/>
      <c r="Q157" s="579"/>
      <c r="R157" s="579"/>
      <c r="S157" s="579"/>
      <c r="T157" s="579"/>
      <c r="U157" s="579"/>
      <c r="V157" s="579"/>
      <c r="W157" s="579"/>
      <c r="X157" s="579"/>
      <c r="Y157" s="579"/>
      <c r="Z157" s="579"/>
      <c r="AA157" s="579"/>
      <c r="AB157" s="579"/>
      <c r="AC157" s="579"/>
      <c r="AD157" s="579"/>
      <c r="AE157" s="579"/>
      <c r="AF157" s="579"/>
      <c r="AG157" s="579"/>
      <c r="AH157" s="579"/>
      <c r="AI157" s="579"/>
      <c r="AJ157" s="579"/>
      <c r="AK157" s="579"/>
      <c r="AL157" s="579"/>
      <c r="AM157" s="579"/>
      <c r="AN157" s="579"/>
      <c r="AO157" s="579"/>
      <c r="AP157" s="579"/>
      <c r="AQ157" s="579"/>
      <c r="AR157" s="579"/>
      <c r="AS157" s="579"/>
      <c r="AT157" s="579"/>
      <c r="AU157" s="579"/>
      <c r="AV157" s="579"/>
      <c r="AW157" s="579"/>
      <c r="AX157" s="579"/>
      <c r="AY157" s="579"/>
      <c r="AZ157" s="579"/>
      <c r="BA157" s="579"/>
      <c r="BB157" s="579"/>
      <c r="BC157" s="579"/>
      <c r="BD157" s="579"/>
      <c r="BE157" s="580"/>
      <c r="BF157" s="229" t="s">
        <v>391</v>
      </c>
      <c r="BG157" s="230"/>
      <c r="BH157" s="230"/>
      <c r="BI157" s="231"/>
    </row>
    <row r="158" spans="1:41" ht="43.5" customHeight="1">
      <c r="A158" s="23" t="s">
        <v>111</v>
      </c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31"/>
      <c r="S158" s="31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205"/>
      <c r="AF158" s="165"/>
      <c r="AG158" s="165"/>
      <c r="AH158" s="165"/>
      <c r="AI158" s="165"/>
      <c r="AJ158" s="23" t="s">
        <v>111</v>
      </c>
      <c r="AK158" s="165"/>
      <c r="AL158" s="165"/>
      <c r="AM158" s="165"/>
      <c r="AN158" s="165"/>
      <c r="AO158" s="165"/>
    </row>
    <row r="159" ht="9.75" customHeight="1"/>
    <row r="160" spans="1:61" ht="61.5" customHeight="1">
      <c r="A160" s="255" t="s">
        <v>360</v>
      </c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  <c r="Z160" s="255"/>
      <c r="AA160" s="255"/>
      <c r="AB160" s="255"/>
      <c r="AC160" s="255"/>
      <c r="AD160" s="255"/>
      <c r="AE160" s="255"/>
      <c r="AF160" s="255"/>
      <c r="AJ160" s="255" t="s">
        <v>361</v>
      </c>
      <c r="AK160" s="255"/>
      <c r="AL160" s="255"/>
      <c r="AM160" s="255"/>
      <c r="AN160" s="255"/>
      <c r="AO160" s="255"/>
      <c r="AP160" s="255"/>
      <c r="AQ160" s="255"/>
      <c r="AR160" s="255"/>
      <c r="AS160" s="255"/>
      <c r="AT160" s="255"/>
      <c r="AU160" s="255"/>
      <c r="AV160" s="255"/>
      <c r="AW160" s="255"/>
      <c r="AX160" s="255"/>
      <c r="AY160" s="255"/>
      <c r="AZ160" s="255"/>
      <c r="BA160" s="255"/>
      <c r="BB160" s="255"/>
      <c r="BC160" s="255"/>
      <c r="BD160" s="255"/>
      <c r="BE160" s="255"/>
      <c r="BF160" s="255"/>
      <c r="BG160" s="255"/>
      <c r="BH160" s="255"/>
      <c r="BI160" s="255"/>
    </row>
    <row r="161" spans="1:61" ht="4.5" customHeight="1">
      <c r="A161" s="255"/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5"/>
      <c r="AX161" s="255"/>
      <c r="AY161" s="255"/>
      <c r="AZ161" s="255"/>
      <c r="BA161" s="255"/>
      <c r="BB161" s="255"/>
      <c r="BC161" s="255"/>
      <c r="BD161" s="255"/>
      <c r="BE161" s="255"/>
      <c r="BF161" s="255"/>
      <c r="BG161" s="255"/>
      <c r="BH161" s="255"/>
      <c r="BI161" s="255"/>
    </row>
    <row r="162" spans="1:55" ht="42.75" customHeight="1">
      <c r="A162" s="260"/>
      <c r="B162" s="260"/>
      <c r="C162" s="260"/>
      <c r="D162" s="260"/>
      <c r="E162" s="260"/>
      <c r="F162" s="260"/>
      <c r="G162" s="32"/>
      <c r="H162" s="253" t="s">
        <v>344</v>
      </c>
      <c r="I162" s="253"/>
      <c r="J162" s="253"/>
      <c r="K162" s="253"/>
      <c r="L162" s="253"/>
      <c r="M162" s="253"/>
      <c r="N162" s="253"/>
      <c r="O162" s="253"/>
      <c r="P162" s="253"/>
      <c r="Q162" s="32"/>
      <c r="R162" s="32"/>
      <c r="S162" s="32"/>
      <c r="T162" s="32"/>
      <c r="U162" s="32"/>
      <c r="AJ162" s="164"/>
      <c r="AK162" s="164"/>
      <c r="AL162" s="164"/>
      <c r="AM162" s="164"/>
      <c r="AN162" s="164"/>
      <c r="AO162" s="164"/>
      <c r="AP162" s="165"/>
      <c r="AQ162" s="253" t="s">
        <v>345</v>
      </c>
      <c r="AR162" s="253"/>
      <c r="AS162" s="253"/>
      <c r="AT162" s="253"/>
      <c r="AU162" s="253"/>
      <c r="AV162" s="253"/>
      <c r="AW162" s="32"/>
      <c r="AX162" s="32"/>
      <c r="AY162" s="32"/>
      <c r="AZ162" s="32"/>
      <c r="BA162" s="32"/>
      <c r="BB162" s="32"/>
      <c r="BC162" s="32"/>
    </row>
    <row r="163" spans="1:55" ht="26.25" customHeight="1">
      <c r="A163" s="254" t="s">
        <v>114</v>
      </c>
      <c r="B163" s="254"/>
      <c r="C163" s="254"/>
      <c r="D163" s="254"/>
      <c r="E163" s="254"/>
      <c r="F163" s="254"/>
      <c r="G163" s="165"/>
      <c r="H163" s="43"/>
      <c r="I163" s="43"/>
      <c r="J163" s="43"/>
      <c r="K163" s="43"/>
      <c r="L163" s="43"/>
      <c r="M163" s="43"/>
      <c r="N163" s="165"/>
      <c r="O163" s="165"/>
      <c r="P163" s="165"/>
      <c r="Q163" s="165"/>
      <c r="R163" s="165"/>
      <c r="S163" s="165"/>
      <c r="T163" s="165"/>
      <c r="U163" s="165"/>
      <c r="AJ163" s="10" t="s">
        <v>112</v>
      </c>
      <c r="AK163" s="165"/>
      <c r="AL163" s="165"/>
      <c r="AM163" s="165"/>
      <c r="AN163" s="165"/>
      <c r="AO163" s="165"/>
      <c r="AP163" s="165"/>
      <c r="AQ163" s="33"/>
      <c r="AR163" s="33"/>
      <c r="AS163" s="33"/>
      <c r="AT163" s="33"/>
      <c r="AU163" s="33"/>
      <c r="AV163" s="33"/>
      <c r="AW163" s="165"/>
      <c r="AX163" s="165"/>
      <c r="AY163" s="165"/>
      <c r="AZ163" s="165"/>
      <c r="BA163" s="165"/>
      <c r="BB163" s="165"/>
      <c r="BC163" s="165"/>
    </row>
    <row r="164" spans="1:55" ht="39" customHeight="1">
      <c r="A164" s="260"/>
      <c r="B164" s="260"/>
      <c r="C164" s="260"/>
      <c r="D164" s="260"/>
      <c r="E164" s="260"/>
      <c r="F164" s="260"/>
      <c r="G164" s="165"/>
      <c r="N164" s="165"/>
      <c r="O164" s="165"/>
      <c r="P164" s="165"/>
      <c r="Q164" s="165"/>
      <c r="R164" s="165"/>
      <c r="S164" s="165"/>
      <c r="T164" s="165"/>
      <c r="U164" s="165"/>
      <c r="AJ164" s="164"/>
      <c r="AK164" s="164"/>
      <c r="AL164" s="164"/>
      <c r="AM164" s="164"/>
      <c r="AN164" s="164"/>
      <c r="AO164" s="164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</row>
    <row r="165" spans="1:55" ht="36.75" customHeight="1">
      <c r="A165" s="254" t="s">
        <v>113</v>
      </c>
      <c r="B165" s="254"/>
      <c r="C165" s="254"/>
      <c r="D165" s="254"/>
      <c r="E165" s="254"/>
      <c r="F165" s="254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AJ165" s="254" t="s">
        <v>113</v>
      </c>
      <c r="AK165" s="254"/>
      <c r="AL165" s="254"/>
      <c r="AM165" s="254"/>
      <c r="AN165" s="254"/>
      <c r="AO165" s="254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</row>
    <row r="166" spans="1:61" s="7" customFormat="1" ht="42.75" customHeight="1">
      <c r="A166" s="256" t="s">
        <v>346</v>
      </c>
      <c r="B166" s="257"/>
      <c r="C166" s="257"/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57"/>
      <c r="AL166" s="257"/>
      <c r="AM166" s="257"/>
      <c r="AN166" s="257"/>
      <c r="AO166" s="257"/>
      <c r="AP166" s="257"/>
      <c r="AQ166" s="257"/>
      <c r="AR166" s="257"/>
      <c r="AS166" s="257"/>
      <c r="AT166" s="257"/>
      <c r="AU166" s="257"/>
      <c r="AV166" s="257"/>
      <c r="AW166" s="257"/>
      <c r="AX166" s="257"/>
      <c r="AY166" s="257"/>
      <c r="AZ166" s="257"/>
      <c r="BA166" s="257"/>
      <c r="BB166" s="257"/>
      <c r="BC166" s="257"/>
      <c r="BD166" s="257"/>
      <c r="BE166" s="257"/>
      <c r="BF166" s="257"/>
      <c r="BG166" s="257"/>
      <c r="BH166" s="257"/>
      <c r="BI166" s="257"/>
    </row>
    <row r="167" spans="1:61" s="7" customFormat="1" ht="66.75" customHeight="1">
      <c r="A167" s="273" t="s">
        <v>257</v>
      </c>
      <c r="B167" s="274"/>
      <c r="C167" s="274"/>
      <c r="D167" s="275"/>
      <c r="E167" s="578" t="s">
        <v>278</v>
      </c>
      <c r="F167" s="578"/>
      <c r="G167" s="578"/>
      <c r="H167" s="578"/>
      <c r="I167" s="578"/>
      <c r="J167" s="578"/>
      <c r="K167" s="578"/>
      <c r="L167" s="578"/>
      <c r="M167" s="578"/>
      <c r="N167" s="578"/>
      <c r="O167" s="578"/>
      <c r="P167" s="578"/>
      <c r="Q167" s="578"/>
      <c r="R167" s="578"/>
      <c r="S167" s="578"/>
      <c r="T167" s="578"/>
      <c r="U167" s="578"/>
      <c r="V167" s="578"/>
      <c r="W167" s="578"/>
      <c r="X167" s="578"/>
      <c r="Y167" s="578"/>
      <c r="Z167" s="578"/>
      <c r="AA167" s="578"/>
      <c r="AB167" s="578"/>
      <c r="AC167" s="578"/>
      <c r="AD167" s="578"/>
      <c r="AE167" s="578"/>
      <c r="AF167" s="578"/>
      <c r="AG167" s="578"/>
      <c r="AH167" s="578"/>
      <c r="AI167" s="578"/>
      <c r="AJ167" s="578"/>
      <c r="AK167" s="578"/>
      <c r="AL167" s="578"/>
      <c r="AM167" s="578"/>
      <c r="AN167" s="578"/>
      <c r="AO167" s="578"/>
      <c r="AP167" s="578"/>
      <c r="AQ167" s="578"/>
      <c r="AR167" s="578"/>
      <c r="AS167" s="578"/>
      <c r="AT167" s="578"/>
      <c r="AU167" s="578"/>
      <c r="AV167" s="578"/>
      <c r="AW167" s="578"/>
      <c r="AX167" s="578"/>
      <c r="AY167" s="578"/>
      <c r="AZ167" s="578"/>
      <c r="BA167" s="578"/>
      <c r="BB167" s="578"/>
      <c r="BC167" s="578"/>
      <c r="BD167" s="578"/>
      <c r="BE167" s="241"/>
      <c r="BF167" s="229" t="s">
        <v>386</v>
      </c>
      <c r="BG167" s="230"/>
      <c r="BH167" s="230"/>
      <c r="BI167" s="231"/>
    </row>
    <row r="168" spans="1:61" s="7" customFormat="1" ht="42.75" customHeight="1">
      <c r="A168" s="273" t="s">
        <v>279</v>
      </c>
      <c r="B168" s="274"/>
      <c r="C168" s="274"/>
      <c r="D168" s="275"/>
      <c r="E168" s="239" t="s">
        <v>337</v>
      </c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39"/>
      <c r="AR168" s="239"/>
      <c r="AS168" s="239"/>
      <c r="AT168" s="239"/>
      <c r="AU168" s="239"/>
      <c r="AV168" s="239"/>
      <c r="AW168" s="239"/>
      <c r="AX168" s="239"/>
      <c r="AY168" s="239"/>
      <c r="AZ168" s="239"/>
      <c r="BA168" s="239"/>
      <c r="BB168" s="239"/>
      <c r="BC168" s="239"/>
      <c r="BD168" s="239"/>
      <c r="BE168" s="240"/>
      <c r="BF168" s="229" t="s">
        <v>338</v>
      </c>
      <c r="BG168" s="230"/>
      <c r="BH168" s="230"/>
      <c r="BI168" s="231"/>
    </row>
    <row r="169" spans="1:61" s="7" customFormat="1" ht="60.75" customHeight="1">
      <c r="A169" s="273" t="s">
        <v>330</v>
      </c>
      <c r="B169" s="274"/>
      <c r="C169" s="274"/>
      <c r="D169" s="275"/>
      <c r="E169" s="239" t="s">
        <v>343</v>
      </c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239"/>
      <c r="AX169" s="239"/>
      <c r="AY169" s="239"/>
      <c r="AZ169" s="239"/>
      <c r="BA169" s="239"/>
      <c r="BB169" s="239"/>
      <c r="BC169" s="239"/>
      <c r="BD169" s="239"/>
      <c r="BE169" s="240"/>
      <c r="BF169" s="229" t="s">
        <v>98</v>
      </c>
      <c r="BG169" s="230"/>
      <c r="BH169" s="230"/>
      <c r="BI169" s="231"/>
    </row>
    <row r="170" spans="1:61" s="7" customFormat="1" ht="43.5" customHeight="1">
      <c r="A170" s="273" t="s">
        <v>332</v>
      </c>
      <c r="B170" s="274"/>
      <c r="C170" s="274"/>
      <c r="D170" s="275"/>
      <c r="E170" s="240" t="s">
        <v>387</v>
      </c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  <c r="AG170" s="230"/>
      <c r="AH170" s="230"/>
      <c r="AI170" s="230"/>
      <c r="AJ170" s="230"/>
      <c r="AK170" s="230"/>
      <c r="AL170" s="230"/>
      <c r="AM170" s="230"/>
      <c r="AN170" s="230"/>
      <c r="AO170" s="230"/>
      <c r="AP170" s="230"/>
      <c r="AQ170" s="230"/>
      <c r="AR170" s="230"/>
      <c r="AS170" s="230"/>
      <c r="AT170" s="230"/>
      <c r="AU170" s="230"/>
      <c r="AV170" s="230"/>
      <c r="AW170" s="230"/>
      <c r="AX170" s="230"/>
      <c r="AY170" s="230"/>
      <c r="AZ170" s="230"/>
      <c r="BA170" s="230"/>
      <c r="BB170" s="230"/>
      <c r="BC170" s="230"/>
      <c r="BD170" s="230"/>
      <c r="BE170" s="231"/>
      <c r="BF170" s="229" t="s">
        <v>98</v>
      </c>
      <c r="BG170" s="230"/>
      <c r="BH170" s="230"/>
      <c r="BI170" s="231"/>
    </row>
    <row r="171" spans="1:61" s="7" customFormat="1" ht="45" customHeight="1">
      <c r="A171" s="273" t="s">
        <v>333</v>
      </c>
      <c r="B171" s="274"/>
      <c r="C171" s="274"/>
      <c r="D171" s="275"/>
      <c r="E171" s="239" t="s">
        <v>388</v>
      </c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39"/>
      <c r="AV171" s="239"/>
      <c r="AW171" s="239"/>
      <c r="AX171" s="239"/>
      <c r="AY171" s="239"/>
      <c r="AZ171" s="239"/>
      <c r="BA171" s="239"/>
      <c r="BB171" s="239"/>
      <c r="BC171" s="239"/>
      <c r="BD171" s="239"/>
      <c r="BE171" s="240"/>
      <c r="BF171" s="229" t="s">
        <v>108</v>
      </c>
      <c r="BG171" s="230"/>
      <c r="BH171" s="230"/>
      <c r="BI171" s="231"/>
    </row>
    <row r="172" spans="1:61" s="7" customFormat="1" ht="45" customHeight="1">
      <c r="A172" s="273" t="s">
        <v>389</v>
      </c>
      <c r="B172" s="274"/>
      <c r="C172" s="274"/>
      <c r="D172" s="275"/>
      <c r="E172" s="239" t="s">
        <v>396</v>
      </c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9"/>
      <c r="AV172" s="239"/>
      <c r="AW172" s="239"/>
      <c r="AX172" s="239"/>
      <c r="AY172" s="239"/>
      <c r="AZ172" s="239"/>
      <c r="BA172" s="239"/>
      <c r="BB172" s="239"/>
      <c r="BC172" s="239"/>
      <c r="BD172" s="239"/>
      <c r="BE172" s="240"/>
      <c r="BF172" s="229" t="s">
        <v>108</v>
      </c>
      <c r="BG172" s="230"/>
      <c r="BH172" s="230"/>
      <c r="BI172" s="231"/>
    </row>
    <row r="173" spans="1:61" s="7" customFormat="1" ht="45" customHeight="1">
      <c r="A173" s="273" t="s">
        <v>380</v>
      </c>
      <c r="B173" s="274"/>
      <c r="C173" s="274"/>
      <c r="D173" s="275"/>
      <c r="E173" s="239" t="s">
        <v>335</v>
      </c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239"/>
      <c r="AX173" s="239"/>
      <c r="AY173" s="239"/>
      <c r="AZ173" s="239"/>
      <c r="BA173" s="239"/>
      <c r="BB173" s="239"/>
      <c r="BC173" s="239"/>
      <c r="BD173" s="239"/>
      <c r="BE173" s="240"/>
      <c r="BF173" s="229" t="s">
        <v>66</v>
      </c>
      <c r="BG173" s="230"/>
      <c r="BH173" s="230"/>
      <c r="BI173" s="231"/>
    </row>
    <row r="174" spans="1:61" s="7" customFormat="1" ht="45" customHeight="1">
      <c r="A174" s="273" t="s">
        <v>381</v>
      </c>
      <c r="B174" s="274"/>
      <c r="C174" s="274"/>
      <c r="D174" s="275"/>
      <c r="E174" s="239" t="s">
        <v>336</v>
      </c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239"/>
      <c r="AY174" s="239"/>
      <c r="AZ174" s="239"/>
      <c r="BA174" s="239"/>
      <c r="BB174" s="239"/>
      <c r="BC174" s="239"/>
      <c r="BD174" s="239"/>
      <c r="BE174" s="240"/>
      <c r="BF174" s="229" t="s">
        <v>132</v>
      </c>
      <c r="BG174" s="230"/>
      <c r="BH174" s="230"/>
      <c r="BI174" s="231"/>
    </row>
    <row r="175" spans="1:61" s="7" customFormat="1" ht="42" customHeight="1">
      <c r="A175" s="416" t="s">
        <v>258</v>
      </c>
      <c r="B175" s="417"/>
      <c r="C175" s="417"/>
      <c r="D175" s="418"/>
      <c r="E175" s="581" t="s">
        <v>272</v>
      </c>
      <c r="F175" s="582"/>
      <c r="G175" s="582"/>
      <c r="H175" s="582"/>
      <c r="I175" s="582"/>
      <c r="J175" s="582"/>
      <c r="K175" s="582"/>
      <c r="L175" s="582"/>
      <c r="M175" s="582"/>
      <c r="N175" s="582"/>
      <c r="O175" s="582"/>
      <c r="P175" s="582"/>
      <c r="Q175" s="582"/>
      <c r="R175" s="582"/>
      <c r="S175" s="582"/>
      <c r="T175" s="582"/>
      <c r="U175" s="582"/>
      <c r="V175" s="582"/>
      <c r="W175" s="582"/>
      <c r="X175" s="582"/>
      <c r="Y175" s="582"/>
      <c r="Z175" s="582"/>
      <c r="AA175" s="582"/>
      <c r="AB175" s="582"/>
      <c r="AC175" s="582"/>
      <c r="AD175" s="582"/>
      <c r="AE175" s="582"/>
      <c r="AF175" s="582"/>
      <c r="AG175" s="582"/>
      <c r="AH175" s="582"/>
      <c r="AI175" s="582"/>
      <c r="AJ175" s="582"/>
      <c r="AK175" s="582"/>
      <c r="AL175" s="582"/>
      <c r="AM175" s="582"/>
      <c r="AN175" s="582"/>
      <c r="AO175" s="582"/>
      <c r="AP175" s="582"/>
      <c r="AQ175" s="582"/>
      <c r="AR175" s="582"/>
      <c r="AS175" s="582"/>
      <c r="AT175" s="582"/>
      <c r="AU175" s="582"/>
      <c r="AV175" s="582"/>
      <c r="AW175" s="582"/>
      <c r="AX175" s="582"/>
      <c r="AY175" s="582"/>
      <c r="AZ175" s="582"/>
      <c r="BA175" s="582"/>
      <c r="BB175" s="582"/>
      <c r="BC175" s="582"/>
      <c r="BD175" s="582"/>
      <c r="BE175" s="582"/>
      <c r="BF175" s="268" t="s">
        <v>392</v>
      </c>
      <c r="BG175" s="269"/>
      <c r="BH175" s="269"/>
      <c r="BI175" s="270"/>
    </row>
    <row r="176" spans="1:61" s="7" customFormat="1" ht="60" customHeight="1">
      <c r="A176" s="273" t="s">
        <v>260</v>
      </c>
      <c r="B176" s="274"/>
      <c r="C176" s="274"/>
      <c r="D176" s="275"/>
      <c r="E176" s="241" t="s">
        <v>259</v>
      </c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  <c r="AJ176" s="242"/>
      <c r="AK176" s="242"/>
      <c r="AL176" s="242"/>
      <c r="AM176" s="242"/>
      <c r="AN176" s="242"/>
      <c r="AO176" s="242"/>
      <c r="AP176" s="242"/>
      <c r="AQ176" s="242"/>
      <c r="AR176" s="242"/>
      <c r="AS176" s="242"/>
      <c r="AT176" s="242"/>
      <c r="AU176" s="242"/>
      <c r="AV176" s="242"/>
      <c r="AW176" s="242"/>
      <c r="AX176" s="242"/>
      <c r="AY176" s="242"/>
      <c r="AZ176" s="242"/>
      <c r="BA176" s="242"/>
      <c r="BB176" s="242"/>
      <c r="BC176" s="242"/>
      <c r="BD176" s="242"/>
      <c r="BE176" s="242"/>
      <c r="BF176" s="229" t="s">
        <v>120</v>
      </c>
      <c r="BG176" s="230"/>
      <c r="BH176" s="230"/>
      <c r="BI176" s="231"/>
    </row>
    <row r="177" spans="1:61" s="7" customFormat="1" ht="58.5" customHeight="1">
      <c r="A177" s="273" t="s">
        <v>261</v>
      </c>
      <c r="B177" s="274"/>
      <c r="C177" s="274"/>
      <c r="D177" s="275"/>
      <c r="E177" s="241" t="s">
        <v>262</v>
      </c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  <c r="AJ177" s="242"/>
      <c r="AK177" s="242"/>
      <c r="AL177" s="242"/>
      <c r="AM177" s="242"/>
      <c r="AN177" s="242"/>
      <c r="AO177" s="242"/>
      <c r="AP177" s="242"/>
      <c r="AQ177" s="242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242"/>
      <c r="BD177" s="242"/>
      <c r="BE177" s="242"/>
      <c r="BF177" s="229" t="s">
        <v>121</v>
      </c>
      <c r="BG177" s="230"/>
      <c r="BH177" s="230"/>
      <c r="BI177" s="231"/>
    </row>
    <row r="178" spans="1:61" s="7" customFormat="1" ht="61.5" customHeight="1">
      <c r="A178" s="273" t="s">
        <v>264</v>
      </c>
      <c r="B178" s="274"/>
      <c r="C178" s="274"/>
      <c r="D178" s="275"/>
      <c r="E178" s="241" t="s">
        <v>263</v>
      </c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42"/>
      <c r="AM178" s="242"/>
      <c r="AN178" s="242"/>
      <c r="AO178" s="242"/>
      <c r="AP178" s="242"/>
      <c r="AQ178" s="242"/>
      <c r="AR178" s="242"/>
      <c r="AS178" s="242"/>
      <c r="AT178" s="242"/>
      <c r="AU178" s="242"/>
      <c r="AV178" s="242"/>
      <c r="AW178" s="242"/>
      <c r="AX178" s="242"/>
      <c r="AY178" s="242"/>
      <c r="AZ178" s="242"/>
      <c r="BA178" s="242"/>
      <c r="BB178" s="242"/>
      <c r="BC178" s="242"/>
      <c r="BD178" s="242"/>
      <c r="BE178" s="242"/>
      <c r="BF178" s="229" t="s">
        <v>172</v>
      </c>
      <c r="BG178" s="230"/>
      <c r="BH178" s="230"/>
      <c r="BI178" s="231"/>
    </row>
    <row r="179" spans="1:61" s="7" customFormat="1" ht="61.5" customHeight="1">
      <c r="A179" s="273" t="s">
        <v>265</v>
      </c>
      <c r="B179" s="274"/>
      <c r="C179" s="274"/>
      <c r="D179" s="275"/>
      <c r="E179" s="261" t="s">
        <v>283</v>
      </c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62"/>
      <c r="AG179" s="262"/>
      <c r="AH179" s="262"/>
      <c r="AI179" s="262"/>
      <c r="AJ179" s="262"/>
      <c r="AK179" s="262"/>
      <c r="AL179" s="262"/>
      <c r="AM179" s="262"/>
      <c r="AN179" s="262"/>
      <c r="AO179" s="262"/>
      <c r="AP179" s="262"/>
      <c r="AQ179" s="262"/>
      <c r="AR179" s="262"/>
      <c r="AS179" s="262"/>
      <c r="AT179" s="262"/>
      <c r="AU179" s="262"/>
      <c r="AV179" s="262"/>
      <c r="AW179" s="262"/>
      <c r="AX179" s="262"/>
      <c r="AY179" s="262"/>
      <c r="AZ179" s="262"/>
      <c r="BA179" s="262"/>
      <c r="BB179" s="262"/>
      <c r="BC179" s="262"/>
      <c r="BD179" s="262"/>
      <c r="BE179" s="406"/>
      <c r="BF179" s="229" t="s">
        <v>174</v>
      </c>
      <c r="BG179" s="230"/>
      <c r="BH179" s="230"/>
      <c r="BI179" s="231"/>
    </row>
    <row r="180" spans="1:61" s="7" customFormat="1" ht="35.25" customHeight="1">
      <c r="A180" s="273" t="s">
        <v>267</v>
      </c>
      <c r="B180" s="274"/>
      <c r="C180" s="274"/>
      <c r="D180" s="275"/>
      <c r="E180" s="241" t="s">
        <v>347</v>
      </c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29" t="s">
        <v>175</v>
      </c>
      <c r="BG180" s="230"/>
      <c r="BH180" s="230"/>
      <c r="BI180" s="231"/>
    </row>
    <row r="181" spans="1:61" s="7" customFormat="1" ht="58.5" customHeight="1">
      <c r="A181" s="273" t="s">
        <v>268</v>
      </c>
      <c r="B181" s="274"/>
      <c r="C181" s="274"/>
      <c r="D181" s="275"/>
      <c r="E181" s="241" t="s">
        <v>266</v>
      </c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  <c r="AJ181" s="242"/>
      <c r="AK181" s="242"/>
      <c r="AL181" s="242"/>
      <c r="AM181" s="242"/>
      <c r="AN181" s="242"/>
      <c r="AO181" s="242"/>
      <c r="AP181" s="242"/>
      <c r="AQ181" s="242"/>
      <c r="AR181" s="242"/>
      <c r="AS181" s="242"/>
      <c r="AT181" s="242"/>
      <c r="AU181" s="242"/>
      <c r="AV181" s="242"/>
      <c r="AW181" s="242"/>
      <c r="AX181" s="242"/>
      <c r="AY181" s="242"/>
      <c r="AZ181" s="242"/>
      <c r="BA181" s="242"/>
      <c r="BB181" s="242"/>
      <c r="BC181" s="242"/>
      <c r="BD181" s="242"/>
      <c r="BE181" s="242"/>
      <c r="BF181" s="229" t="s">
        <v>176</v>
      </c>
      <c r="BG181" s="230"/>
      <c r="BH181" s="230"/>
      <c r="BI181" s="231"/>
    </row>
    <row r="182" spans="1:61" s="7" customFormat="1" ht="36" customHeight="1">
      <c r="A182" s="416" t="s">
        <v>269</v>
      </c>
      <c r="B182" s="417"/>
      <c r="C182" s="417"/>
      <c r="D182" s="418"/>
      <c r="E182" s="241" t="s">
        <v>319</v>
      </c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242"/>
      <c r="AS182" s="242"/>
      <c r="AT182" s="242"/>
      <c r="AU182" s="242"/>
      <c r="AV182" s="242"/>
      <c r="AW182" s="242"/>
      <c r="AX182" s="242"/>
      <c r="AY182" s="242"/>
      <c r="AZ182" s="242"/>
      <c r="BA182" s="242"/>
      <c r="BB182" s="242"/>
      <c r="BC182" s="242"/>
      <c r="BD182" s="242"/>
      <c r="BE182" s="242"/>
      <c r="BF182" s="229" t="s">
        <v>177</v>
      </c>
      <c r="BG182" s="230"/>
      <c r="BH182" s="230"/>
      <c r="BI182" s="231"/>
    </row>
    <row r="183" spans="1:61" s="7" customFormat="1" ht="69" customHeight="1">
      <c r="A183" s="273" t="s">
        <v>273</v>
      </c>
      <c r="B183" s="274"/>
      <c r="C183" s="274"/>
      <c r="D183" s="275"/>
      <c r="E183" s="265" t="s">
        <v>291</v>
      </c>
      <c r="F183" s="26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X183" s="266"/>
      <c r="Y183" s="266"/>
      <c r="Z183" s="266"/>
      <c r="AA183" s="266"/>
      <c r="AB183" s="266"/>
      <c r="AC183" s="266"/>
      <c r="AD183" s="266"/>
      <c r="AE183" s="266"/>
      <c r="AF183" s="266"/>
      <c r="AG183" s="266"/>
      <c r="AH183" s="266"/>
      <c r="AI183" s="266"/>
      <c r="AJ183" s="266"/>
      <c r="AK183" s="266"/>
      <c r="AL183" s="266"/>
      <c r="AM183" s="266"/>
      <c r="AN183" s="266"/>
      <c r="AO183" s="266"/>
      <c r="AP183" s="266"/>
      <c r="AQ183" s="266"/>
      <c r="AR183" s="266"/>
      <c r="AS183" s="266"/>
      <c r="AT183" s="266"/>
      <c r="AU183" s="266"/>
      <c r="AV183" s="266"/>
      <c r="AW183" s="266"/>
      <c r="AX183" s="266"/>
      <c r="AY183" s="266"/>
      <c r="AZ183" s="266"/>
      <c r="BA183" s="266"/>
      <c r="BB183" s="266"/>
      <c r="BC183" s="266"/>
      <c r="BD183" s="266"/>
      <c r="BE183" s="267"/>
      <c r="BF183" s="268" t="s">
        <v>393</v>
      </c>
      <c r="BG183" s="269"/>
      <c r="BH183" s="269"/>
      <c r="BI183" s="270"/>
    </row>
    <row r="184" spans="1:61" s="7" customFormat="1" ht="36.75" customHeight="1">
      <c r="A184" s="273" t="s">
        <v>274</v>
      </c>
      <c r="B184" s="274"/>
      <c r="C184" s="274"/>
      <c r="D184" s="275"/>
      <c r="E184" s="261" t="s">
        <v>303</v>
      </c>
      <c r="F184" s="262"/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262"/>
      <c r="R184" s="262"/>
      <c r="S184" s="262"/>
      <c r="T184" s="262"/>
      <c r="U184" s="262"/>
      <c r="V184" s="262"/>
      <c r="W184" s="262"/>
      <c r="X184" s="262"/>
      <c r="Y184" s="262"/>
      <c r="Z184" s="262"/>
      <c r="AA184" s="262"/>
      <c r="AB184" s="262"/>
      <c r="AC184" s="262"/>
      <c r="AD184" s="262"/>
      <c r="AE184" s="262"/>
      <c r="AF184" s="262"/>
      <c r="AG184" s="262"/>
      <c r="AH184" s="262"/>
      <c r="AI184" s="262"/>
      <c r="AJ184" s="262"/>
      <c r="AK184" s="262"/>
      <c r="AL184" s="262"/>
      <c r="AM184" s="262"/>
      <c r="AN184" s="262"/>
      <c r="AO184" s="262"/>
      <c r="AP184" s="262"/>
      <c r="AQ184" s="262"/>
      <c r="AR184" s="262"/>
      <c r="AS184" s="262"/>
      <c r="AT184" s="262"/>
      <c r="AU184" s="262"/>
      <c r="AV184" s="262"/>
      <c r="AW184" s="262"/>
      <c r="AX184" s="262"/>
      <c r="AY184" s="262"/>
      <c r="AZ184" s="262"/>
      <c r="BA184" s="262"/>
      <c r="BB184" s="262"/>
      <c r="BC184" s="262"/>
      <c r="BD184" s="262"/>
      <c r="BE184" s="406"/>
      <c r="BF184" s="229" t="s">
        <v>180</v>
      </c>
      <c r="BG184" s="230"/>
      <c r="BH184" s="230"/>
      <c r="BI184" s="231"/>
    </row>
    <row r="185" spans="1:61" s="7" customFormat="1" ht="60" customHeight="1">
      <c r="A185" s="273" t="s">
        <v>275</v>
      </c>
      <c r="B185" s="274"/>
      <c r="C185" s="274"/>
      <c r="D185" s="274"/>
      <c r="E185" s="261" t="s">
        <v>304</v>
      </c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  <c r="T185" s="262"/>
      <c r="U185" s="262"/>
      <c r="V185" s="262"/>
      <c r="W185" s="262"/>
      <c r="X185" s="262"/>
      <c r="Y185" s="262"/>
      <c r="Z185" s="262"/>
      <c r="AA185" s="262"/>
      <c r="AB185" s="262"/>
      <c r="AC185" s="262"/>
      <c r="AD185" s="262"/>
      <c r="AE185" s="262"/>
      <c r="AF185" s="262"/>
      <c r="AG185" s="262"/>
      <c r="AH185" s="262"/>
      <c r="AI185" s="262"/>
      <c r="AJ185" s="262"/>
      <c r="AK185" s="262"/>
      <c r="AL185" s="262"/>
      <c r="AM185" s="262"/>
      <c r="AN185" s="262"/>
      <c r="AO185" s="262"/>
      <c r="AP185" s="262"/>
      <c r="AQ185" s="262"/>
      <c r="AR185" s="262"/>
      <c r="AS185" s="262"/>
      <c r="AT185" s="262"/>
      <c r="AU185" s="262"/>
      <c r="AV185" s="262"/>
      <c r="AW185" s="262"/>
      <c r="AX185" s="262"/>
      <c r="AY185" s="262"/>
      <c r="AZ185" s="262"/>
      <c r="BA185" s="262"/>
      <c r="BB185" s="262"/>
      <c r="BC185" s="262"/>
      <c r="BD185" s="262"/>
      <c r="BE185" s="406"/>
      <c r="BF185" s="229" t="s">
        <v>181</v>
      </c>
      <c r="BG185" s="230"/>
      <c r="BH185" s="230"/>
      <c r="BI185" s="231"/>
    </row>
    <row r="186" spans="1:61" s="7" customFormat="1" ht="39" customHeight="1">
      <c r="A186" s="416" t="s">
        <v>281</v>
      </c>
      <c r="B186" s="417"/>
      <c r="C186" s="417"/>
      <c r="D186" s="418"/>
      <c r="E186" s="419" t="s">
        <v>270</v>
      </c>
      <c r="F186" s="419"/>
      <c r="G186" s="419"/>
      <c r="H186" s="419"/>
      <c r="I186" s="419"/>
      <c r="J186" s="419"/>
      <c r="K186" s="419"/>
      <c r="L186" s="419"/>
      <c r="M186" s="419"/>
      <c r="N186" s="419"/>
      <c r="O186" s="419"/>
      <c r="P186" s="419"/>
      <c r="Q186" s="419"/>
      <c r="R186" s="419"/>
      <c r="S186" s="419"/>
      <c r="T186" s="419"/>
      <c r="U186" s="419"/>
      <c r="V186" s="419"/>
      <c r="W186" s="419"/>
      <c r="X186" s="419"/>
      <c r="Y186" s="419"/>
      <c r="Z186" s="419"/>
      <c r="AA186" s="419"/>
      <c r="AB186" s="419"/>
      <c r="AC186" s="419"/>
      <c r="AD186" s="419"/>
      <c r="AE186" s="419"/>
      <c r="AF186" s="419"/>
      <c r="AG186" s="419"/>
      <c r="AH186" s="419"/>
      <c r="AI186" s="419"/>
      <c r="AJ186" s="419"/>
      <c r="AK186" s="419"/>
      <c r="AL186" s="419"/>
      <c r="AM186" s="419"/>
      <c r="AN186" s="419"/>
      <c r="AO186" s="419"/>
      <c r="AP186" s="419"/>
      <c r="AQ186" s="419"/>
      <c r="AR186" s="419"/>
      <c r="AS186" s="419"/>
      <c r="AT186" s="419"/>
      <c r="AU186" s="419"/>
      <c r="AV186" s="419"/>
      <c r="AW186" s="419"/>
      <c r="AX186" s="419"/>
      <c r="AY186" s="419"/>
      <c r="AZ186" s="419"/>
      <c r="BA186" s="419"/>
      <c r="BB186" s="419"/>
      <c r="BC186" s="419"/>
      <c r="BD186" s="419"/>
      <c r="BE186" s="420"/>
      <c r="BF186" s="268" t="s">
        <v>182</v>
      </c>
      <c r="BG186" s="269"/>
      <c r="BH186" s="269"/>
      <c r="BI186" s="270"/>
    </row>
    <row r="187" spans="1:61" s="7" customFormat="1" ht="57.75" customHeight="1">
      <c r="A187" s="273" t="s">
        <v>282</v>
      </c>
      <c r="B187" s="274"/>
      <c r="C187" s="274"/>
      <c r="D187" s="275"/>
      <c r="E187" s="241" t="s">
        <v>277</v>
      </c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242"/>
      <c r="AT187" s="242"/>
      <c r="AU187" s="242"/>
      <c r="AV187" s="242"/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29" t="s">
        <v>394</v>
      </c>
      <c r="BG187" s="230"/>
      <c r="BH187" s="230"/>
      <c r="BI187" s="231"/>
    </row>
    <row r="188" spans="1:61" s="7" customFormat="1" ht="46.5" customHeight="1">
      <c r="A188" s="416" t="s">
        <v>284</v>
      </c>
      <c r="B188" s="417"/>
      <c r="C188" s="417"/>
      <c r="D188" s="417"/>
      <c r="E188" s="261" t="s">
        <v>305</v>
      </c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262"/>
      <c r="T188" s="262"/>
      <c r="U188" s="262"/>
      <c r="V188" s="262"/>
      <c r="W188" s="262"/>
      <c r="X188" s="262"/>
      <c r="Y188" s="262"/>
      <c r="Z188" s="262"/>
      <c r="AA188" s="262"/>
      <c r="AB188" s="262"/>
      <c r="AC188" s="262"/>
      <c r="AD188" s="262"/>
      <c r="AE188" s="262"/>
      <c r="AF188" s="262"/>
      <c r="AG188" s="262"/>
      <c r="AH188" s="262"/>
      <c r="AI188" s="262"/>
      <c r="AJ188" s="262"/>
      <c r="AK188" s="262"/>
      <c r="AL188" s="262"/>
      <c r="AM188" s="262"/>
      <c r="AN188" s="262"/>
      <c r="AO188" s="262"/>
      <c r="AP188" s="262"/>
      <c r="AQ188" s="262"/>
      <c r="AR188" s="262"/>
      <c r="AS188" s="262"/>
      <c r="AT188" s="262"/>
      <c r="AU188" s="262"/>
      <c r="AV188" s="262"/>
      <c r="AW188" s="262"/>
      <c r="AX188" s="262"/>
      <c r="AY188" s="262"/>
      <c r="AZ188" s="262"/>
      <c r="BA188" s="262"/>
      <c r="BB188" s="262"/>
      <c r="BC188" s="262"/>
      <c r="BD188" s="262"/>
      <c r="BE188" s="406"/>
      <c r="BF188" s="229" t="s">
        <v>313</v>
      </c>
      <c r="BG188" s="230"/>
      <c r="BH188" s="230"/>
      <c r="BI188" s="231"/>
    </row>
    <row r="189" spans="1:61" s="7" customFormat="1" ht="43.5" customHeight="1">
      <c r="A189" s="273" t="s">
        <v>285</v>
      </c>
      <c r="B189" s="274"/>
      <c r="C189" s="274"/>
      <c r="D189" s="274"/>
      <c r="E189" s="261" t="s">
        <v>306</v>
      </c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262"/>
      <c r="R189" s="262"/>
      <c r="S189" s="262"/>
      <c r="T189" s="262"/>
      <c r="U189" s="262"/>
      <c r="V189" s="262"/>
      <c r="W189" s="262"/>
      <c r="X189" s="262"/>
      <c r="Y189" s="262"/>
      <c r="Z189" s="262"/>
      <c r="AA189" s="262"/>
      <c r="AB189" s="262"/>
      <c r="AC189" s="262"/>
      <c r="AD189" s="262"/>
      <c r="AE189" s="262"/>
      <c r="AF189" s="262"/>
      <c r="AG189" s="262"/>
      <c r="AH189" s="262"/>
      <c r="AI189" s="262"/>
      <c r="AJ189" s="262"/>
      <c r="AK189" s="262"/>
      <c r="AL189" s="262"/>
      <c r="AM189" s="262"/>
      <c r="AN189" s="262"/>
      <c r="AO189" s="262"/>
      <c r="AP189" s="262"/>
      <c r="AQ189" s="262"/>
      <c r="AR189" s="262"/>
      <c r="AS189" s="262"/>
      <c r="AT189" s="262"/>
      <c r="AU189" s="262"/>
      <c r="AV189" s="262"/>
      <c r="AW189" s="262"/>
      <c r="AX189" s="262"/>
      <c r="AY189" s="262"/>
      <c r="AZ189" s="262"/>
      <c r="BA189" s="262"/>
      <c r="BB189" s="262"/>
      <c r="BC189" s="262"/>
      <c r="BD189" s="262"/>
      <c r="BE189" s="406"/>
      <c r="BF189" s="229" t="s">
        <v>314</v>
      </c>
      <c r="BG189" s="230"/>
      <c r="BH189" s="230"/>
      <c r="BI189" s="231"/>
    </row>
    <row r="190" spans="1:61" s="7" customFormat="1" ht="43.5" customHeight="1">
      <c r="A190" s="273" t="s">
        <v>286</v>
      </c>
      <c r="B190" s="274"/>
      <c r="C190" s="274"/>
      <c r="D190" s="274"/>
      <c r="E190" s="261" t="s">
        <v>289</v>
      </c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262"/>
      <c r="R190" s="262"/>
      <c r="S190" s="262"/>
      <c r="T190" s="262"/>
      <c r="U190" s="262"/>
      <c r="V190" s="262"/>
      <c r="W190" s="262"/>
      <c r="X190" s="262"/>
      <c r="Y190" s="262"/>
      <c r="Z190" s="262"/>
      <c r="AA190" s="262"/>
      <c r="AB190" s="262"/>
      <c r="AC190" s="262"/>
      <c r="AD190" s="262"/>
      <c r="AE190" s="262"/>
      <c r="AF190" s="262"/>
      <c r="AG190" s="262"/>
      <c r="AH190" s="262"/>
      <c r="AI190" s="262"/>
      <c r="AJ190" s="262"/>
      <c r="AK190" s="262"/>
      <c r="AL190" s="262"/>
      <c r="AM190" s="262"/>
      <c r="AN190" s="262"/>
      <c r="AO190" s="262"/>
      <c r="AP190" s="262"/>
      <c r="AQ190" s="262"/>
      <c r="AR190" s="262"/>
      <c r="AS190" s="262"/>
      <c r="AT190" s="262"/>
      <c r="AU190" s="262"/>
      <c r="AV190" s="262"/>
      <c r="AW190" s="262"/>
      <c r="AX190" s="262"/>
      <c r="AY190" s="262"/>
      <c r="AZ190" s="262"/>
      <c r="BA190" s="262"/>
      <c r="BB190" s="262"/>
      <c r="BC190" s="262"/>
      <c r="BD190" s="262"/>
      <c r="BE190" s="406"/>
      <c r="BF190" s="229" t="s">
        <v>126</v>
      </c>
      <c r="BG190" s="230"/>
      <c r="BH190" s="230"/>
      <c r="BI190" s="231"/>
    </row>
    <row r="191" spans="1:61" s="7" customFormat="1" ht="60" customHeight="1">
      <c r="A191" s="416" t="s">
        <v>292</v>
      </c>
      <c r="B191" s="417"/>
      <c r="C191" s="417"/>
      <c r="D191" s="417"/>
      <c r="E191" s="261" t="s">
        <v>280</v>
      </c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262"/>
      <c r="R191" s="262"/>
      <c r="S191" s="262"/>
      <c r="T191" s="262"/>
      <c r="U191" s="262"/>
      <c r="V191" s="262"/>
      <c r="W191" s="262"/>
      <c r="X191" s="262"/>
      <c r="Y191" s="262"/>
      <c r="Z191" s="262"/>
      <c r="AA191" s="262"/>
      <c r="AB191" s="262"/>
      <c r="AC191" s="262"/>
      <c r="AD191" s="262"/>
      <c r="AE191" s="262"/>
      <c r="AF191" s="262"/>
      <c r="AG191" s="262"/>
      <c r="AH191" s="262"/>
      <c r="AI191" s="262"/>
      <c r="AJ191" s="262"/>
      <c r="AK191" s="262"/>
      <c r="AL191" s="262"/>
      <c r="AM191" s="262"/>
      <c r="AN191" s="262"/>
      <c r="AO191" s="262"/>
      <c r="AP191" s="262"/>
      <c r="AQ191" s="262"/>
      <c r="AR191" s="262"/>
      <c r="AS191" s="262"/>
      <c r="AT191" s="262"/>
      <c r="AU191" s="262"/>
      <c r="AV191" s="262"/>
      <c r="AW191" s="262"/>
      <c r="AX191" s="262"/>
      <c r="AY191" s="262"/>
      <c r="AZ191" s="262"/>
      <c r="BA191" s="262"/>
      <c r="BB191" s="262"/>
      <c r="BC191" s="262"/>
      <c r="BD191" s="262"/>
      <c r="BE191" s="406"/>
      <c r="BF191" s="229" t="s">
        <v>127</v>
      </c>
      <c r="BG191" s="230"/>
      <c r="BH191" s="230"/>
      <c r="BI191" s="231"/>
    </row>
    <row r="192" spans="1:61" s="7" customFormat="1" ht="42" customHeight="1">
      <c r="A192" s="273" t="s">
        <v>293</v>
      </c>
      <c r="B192" s="274"/>
      <c r="C192" s="274"/>
      <c r="D192" s="274"/>
      <c r="E192" s="261" t="s">
        <v>290</v>
      </c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  <c r="U192" s="262"/>
      <c r="V192" s="262"/>
      <c r="W192" s="262"/>
      <c r="X192" s="262"/>
      <c r="Y192" s="262"/>
      <c r="Z192" s="262"/>
      <c r="AA192" s="262"/>
      <c r="AB192" s="262"/>
      <c r="AC192" s="262"/>
      <c r="AD192" s="262"/>
      <c r="AE192" s="262"/>
      <c r="AF192" s="262"/>
      <c r="AG192" s="262"/>
      <c r="AH192" s="262"/>
      <c r="AI192" s="262"/>
      <c r="AJ192" s="262"/>
      <c r="AK192" s="262"/>
      <c r="AL192" s="262"/>
      <c r="AM192" s="262"/>
      <c r="AN192" s="262"/>
      <c r="AO192" s="262"/>
      <c r="AP192" s="262"/>
      <c r="AQ192" s="262"/>
      <c r="AR192" s="262"/>
      <c r="AS192" s="262"/>
      <c r="AT192" s="262"/>
      <c r="AU192" s="262"/>
      <c r="AV192" s="262"/>
      <c r="AW192" s="262"/>
      <c r="AX192" s="262"/>
      <c r="AY192" s="262"/>
      <c r="AZ192" s="262"/>
      <c r="BA192" s="262"/>
      <c r="BB192" s="262"/>
      <c r="BC192" s="262"/>
      <c r="BD192" s="262"/>
      <c r="BE192" s="406"/>
      <c r="BF192" s="229" t="s">
        <v>133</v>
      </c>
      <c r="BG192" s="230"/>
      <c r="BH192" s="230"/>
      <c r="BI192" s="231"/>
    </row>
    <row r="193" spans="1:61" s="7" customFormat="1" ht="70.5" customHeight="1">
      <c r="A193" s="273" t="s">
        <v>294</v>
      </c>
      <c r="B193" s="274"/>
      <c r="C193" s="274"/>
      <c r="D193" s="274"/>
      <c r="E193" s="261" t="s">
        <v>287</v>
      </c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262"/>
      <c r="R193" s="262"/>
      <c r="S193" s="262"/>
      <c r="T193" s="262"/>
      <c r="U193" s="262"/>
      <c r="V193" s="262"/>
      <c r="W193" s="262"/>
      <c r="X193" s="262"/>
      <c r="Y193" s="262"/>
      <c r="Z193" s="262"/>
      <c r="AA193" s="262"/>
      <c r="AB193" s="262"/>
      <c r="AC193" s="262"/>
      <c r="AD193" s="262"/>
      <c r="AE193" s="262"/>
      <c r="AF193" s="262"/>
      <c r="AG193" s="262"/>
      <c r="AH193" s="262"/>
      <c r="AI193" s="262"/>
      <c r="AJ193" s="262"/>
      <c r="AK193" s="262"/>
      <c r="AL193" s="262"/>
      <c r="AM193" s="262"/>
      <c r="AN193" s="262"/>
      <c r="AO193" s="262"/>
      <c r="AP193" s="262"/>
      <c r="AQ193" s="262"/>
      <c r="AR193" s="262"/>
      <c r="AS193" s="262"/>
      <c r="AT193" s="262"/>
      <c r="AU193" s="262"/>
      <c r="AV193" s="262"/>
      <c r="AW193" s="262"/>
      <c r="AX193" s="262"/>
      <c r="AY193" s="262"/>
      <c r="AZ193" s="262"/>
      <c r="BA193" s="262"/>
      <c r="BB193" s="262"/>
      <c r="BC193" s="262"/>
      <c r="BD193" s="262"/>
      <c r="BE193" s="406"/>
      <c r="BF193" s="229" t="s">
        <v>134</v>
      </c>
      <c r="BG193" s="230"/>
      <c r="BH193" s="230"/>
      <c r="BI193" s="231"/>
    </row>
    <row r="194" spans="1:61" s="7" customFormat="1" ht="46.5" customHeight="1">
      <c r="A194" s="273" t="s">
        <v>295</v>
      </c>
      <c r="B194" s="274"/>
      <c r="C194" s="274"/>
      <c r="D194" s="274"/>
      <c r="E194" s="265" t="s">
        <v>310</v>
      </c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6"/>
      <c r="AD194" s="266"/>
      <c r="AE194" s="266"/>
      <c r="AF194" s="266"/>
      <c r="AG194" s="266"/>
      <c r="AH194" s="266"/>
      <c r="AI194" s="266"/>
      <c r="AJ194" s="266"/>
      <c r="AK194" s="266"/>
      <c r="AL194" s="266"/>
      <c r="AM194" s="266"/>
      <c r="AN194" s="266"/>
      <c r="AO194" s="266"/>
      <c r="AP194" s="266"/>
      <c r="AQ194" s="266"/>
      <c r="AR194" s="266"/>
      <c r="AS194" s="266"/>
      <c r="AT194" s="266"/>
      <c r="AU194" s="266"/>
      <c r="AV194" s="266"/>
      <c r="AW194" s="266"/>
      <c r="AX194" s="266"/>
      <c r="AY194" s="266"/>
      <c r="AZ194" s="266"/>
      <c r="BA194" s="266"/>
      <c r="BB194" s="266"/>
      <c r="BC194" s="266"/>
      <c r="BD194" s="266"/>
      <c r="BE194" s="267"/>
      <c r="BF194" s="229" t="s">
        <v>135</v>
      </c>
      <c r="BG194" s="230"/>
      <c r="BH194" s="230"/>
      <c r="BI194" s="231"/>
    </row>
    <row r="195" spans="1:61" s="7" customFormat="1" ht="66" customHeight="1">
      <c r="A195" s="273" t="s">
        <v>296</v>
      </c>
      <c r="B195" s="274"/>
      <c r="C195" s="274"/>
      <c r="D195" s="274"/>
      <c r="E195" s="265" t="s">
        <v>311</v>
      </c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266"/>
      <c r="AD195" s="266"/>
      <c r="AE195" s="266"/>
      <c r="AF195" s="266"/>
      <c r="AG195" s="266"/>
      <c r="AH195" s="266"/>
      <c r="AI195" s="266"/>
      <c r="AJ195" s="266"/>
      <c r="AK195" s="266"/>
      <c r="AL195" s="266"/>
      <c r="AM195" s="266"/>
      <c r="AN195" s="266"/>
      <c r="AO195" s="266"/>
      <c r="AP195" s="266"/>
      <c r="AQ195" s="266"/>
      <c r="AR195" s="266"/>
      <c r="AS195" s="266"/>
      <c r="AT195" s="266"/>
      <c r="AU195" s="266"/>
      <c r="AV195" s="266"/>
      <c r="AW195" s="266"/>
      <c r="AX195" s="266"/>
      <c r="AY195" s="266"/>
      <c r="AZ195" s="266"/>
      <c r="BA195" s="266"/>
      <c r="BB195" s="266"/>
      <c r="BC195" s="266"/>
      <c r="BD195" s="266"/>
      <c r="BE195" s="267"/>
      <c r="BF195" s="229" t="s">
        <v>144</v>
      </c>
      <c r="BG195" s="230"/>
      <c r="BH195" s="230"/>
      <c r="BI195" s="231"/>
    </row>
    <row r="196" spans="1:61" s="7" customFormat="1" ht="66" customHeight="1">
      <c r="A196" s="273" t="s">
        <v>297</v>
      </c>
      <c r="B196" s="274"/>
      <c r="C196" s="274"/>
      <c r="D196" s="274"/>
      <c r="E196" s="265" t="s">
        <v>312</v>
      </c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  <c r="AD196" s="266"/>
      <c r="AE196" s="266"/>
      <c r="AF196" s="266"/>
      <c r="AG196" s="266"/>
      <c r="AH196" s="266"/>
      <c r="AI196" s="266"/>
      <c r="AJ196" s="266"/>
      <c r="AK196" s="266"/>
      <c r="AL196" s="266"/>
      <c r="AM196" s="266"/>
      <c r="AN196" s="266"/>
      <c r="AO196" s="266"/>
      <c r="AP196" s="266"/>
      <c r="AQ196" s="266"/>
      <c r="AR196" s="266"/>
      <c r="AS196" s="266"/>
      <c r="AT196" s="266"/>
      <c r="AU196" s="266"/>
      <c r="AV196" s="266"/>
      <c r="AW196" s="266"/>
      <c r="AX196" s="266"/>
      <c r="AY196" s="266"/>
      <c r="AZ196" s="266"/>
      <c r="BA196" s="266"/>
      <c r="BB196" s="266"/>
      <c r="BC196" s="266"/>
      <c r="BD196" s="266"/>
      <c r="BE196" s="267"/>
      <c r="BF196" s="229" t="s">
        <v>196</v>
      </c>
      <c r="BG196" s="230"/>
      <c r="BH196" s="230"/>
      <c r="BI196" s="231"/>
    </row>
    <row r="197" spans="1:61" s="7" customFormat="1" ht="34.5" customHeight="1">
      <c r="A197" s="273" t="s">
        <v>298</v>
      </c>
      <c r="B197" s="274"/>
      <c r="C197" s="274"/>
      <c r="D197" s="274"/>
      <c r="E197" s="261" t="s">
        <v>307</v>
      </c>
      <c r="F197" s="262"/>
      <c r="G197" s="262"/>
      <c r="H197" s="262"/>
      <c r="I197" s="262"/>
      <c r="J197" s="262"/>
      <c r="K197" s="262"/>
      <c r="L197" s="262"/>
      <c r="M197" s="262"/>
      <c r="N197" s="262"/>
      <c r="O197" s="262"/>
      <c r="P197" s="262"/>
      <c r="Q197" s="262"/>
      <c r="R197" s="262"/>
      <c r="S197" s="262"/>
      <c r="T197" s="262"/>
      <c r="U197" s="262"/>
      <c r="V197" s="262"/>
      <c r="W197" s="262"/>
      <c r="X197" s="262"/>
      <c r="Y197" s="262"/>
      <c r="Z197" s="262"/>
      <c r="AA197" s="262"/>
      <c r="AB197" s="262"/>
      <c r="AC197" s="262"/>
      <c r="AD197" s="262"/>
      <c r="AE197" s="262"/>
      <c r="AF197" s="262"/>
      <c r="AG197" s="262"/>
      <c r="AH197" s="262"/>
      <c r="AI197" s="262"/>
      <c r="AJ197" s="262"/>
      <c r="AK197" s="262"/>
      <c r="AL197" s="262"/>
      <c r="AM197" s="262"/>
      <c r="AN197" s="262"/>
      <c r="AO197" s="262"/>
      <c r="AP197" s="262"/>
      <c r="AQ197" s="262"/>
      <c r="AR197" s="262"/>
      <c r="AS197" s="262"/>
      <c r="AT197" s="262"/>
      <c r="AU197" s="262"/>
      <c r="AV197" s="262"/>
      <c r="AW197" s="262"/>
      <c r="AX197" s="262"/>
      <c r="AY197" s="262"/>
      <c r="AZ197" s="262"/>
      <c r="BA197" s="262"/>
      <c r="BB197" s="262"/>
      <c r="BC197" s="262"/>
      <c r="BD197" s="262"/>
      <c r="BE197" s="406"/>
      <c r="BF197" s="229" t="s">
        <v>197</v>
      </c>
      <c r="BG197" s="230"/>
      <c r="BH197" s="230"/>
      <c r="BI197" s="231"/>
    </row>
    <row r="198" spans="1:61" s="7" customFormat="1" ht="34.5" customHeight="1">
      <c r="A198" s="273" t="s">
        <v>299</v>
      </c>
      <c r="B198" s="274"/>
      <c r="C198" s="274"/>
      <c r="D198" s="274"/>
      <c r="E198" s="261" t="s">
        <v>309</v>
      </c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62"/>
      <c r="U198" s="262"/>
      <c r="V198" s="262"/>
      <c r="W198" s="262"/>
      <c r="X198" s="262"/>
      <c r="Y198" s="262"/>
      <c r="Z198" s="262"/>
      <c r="AA198" s="262"/>
      <c r="AB198" s="262"/>
      <c r="AC198" s="262"/>
      <c r="AD198" s="262"/>
      <c r="AE198" s="262"/>
      <c r="AF198" s="262"/>
      <c r="AG198" s="262"/>
      <c r="AH198" s="262"/>
      <c r="AI198" s="262"/>
      <c r="AJ198" s="262"/>
      <c r="AK198" s="262"/>
      <c r="AL198" s="262"/>
      <c r="AM198" s="262"/>
      <c r="AN198" s="262"/>
      <c r="AO198" s="262"/>
      <c r="AP198" s="262"/>
      <c r="AQ198" s="262"/>
      <c r="AR198" s="262"/>
      <c r="AS198" s="262"/>
      <c r="AT198" s="262"/>
      <c r="AU198" s="262"/>
      <c r="AV198" s="262"/>
      <c r="AW198" s="262"/>
      <c r="AX198" s="262"/>
      <c r="AY198" s="262"/>
      <c r="AZ198" s="262"/>
      <c r="BA198" s="262"/>
      <c r="BB198" s="262"/>
      <c r="BC198" s="262"/>
      <c r="BD198" s="262"/>
      <c r="BE198" s="406"/>
      <c r="BF198" s="229" t="s">
        <v>198</v>
      </c>
      <c r="BG198" s="230"/>
      <c r="BH198" s="230"/>
      <c r="BI198" s="231"/>
    </row>
    <row r="199" spans="1:61" s="7" customFormat="1" ht="64.5" customHeight="1">
      <c r="A199" s="273" t="s">
        <v>301</v>
      </c>
      <c r="B199" s="274"/>
      <c r="C199" s="274"/>
      <c r="D199" s="274"/>
      <c r="E199" s="241" t="s">
        <v>276</v>
      </c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  <c r="AJ199" s="242"/>
      <c r="AK199" s="242"/>
      <c r="AL199" s="242"/>
      <c r="AM199" s="242"/>
      <c r="AN199" s="242"/>
      <c r="AO199" s="242"/>
      <c r="AP199" s="242"/>
      <c r="AQ199" s="242"/>
      <c r="AR199" s="242"/>
      <c r="AS199" s="242"/>
      <c r="AT199" s="242"/>
      <c r="AU199" s="242"/>
      <c r="AV199" s="242"/>
      <c r="AW199" s="242"/>
      <c r="AX199" s="242"/>
      <c r="AY199" s="242"/>
      <c r="AZ199" s="242"/>
      <c r="BA199" s="242"/>
      <c r="BB199" s="242"/>
      <c r="BC199" s="242"/>
      <c r="BD199" s="242"/>
      <c r="BE199" s="421"/>
      <c r="BF199" s="229" t="s">
        <v>324</v>
      </c>
      <c r="BG199" s="230"/>
      <c r="BH199" s="230"/>
      <c r="BI199" s="231"/>
    </row>
    <row r="200" spans="1:61" s="7" customFormat="1" ht="60" customHeight="1">
      <c r="A200" s="273" t="s">
        <v>302</v>
      </c>
      <c r="B200" s="274"/>
      <c r="C200" s="274"/>
      <c r="D200" s="274"/>
      <c r="E200" s="265" t="s">
        <v>308</v>
      </c>
      <c r="F200" s="266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6"/>
      <c r="AD200" s="266"/>
      <c r="AE200" s="266"/>
      <c r="AF200" s="266"/>
      <c r="AG200" s="266"/>
      <c r="AH200" s="266"/>
      <c r="AI200" s="266"/>
      <c r="AJ200" s="266"/>
      <c r="AK200" s="266"/>
      <c r="AL200" s="266"/>
      <c r="AM200" s="266"/>
      <c r="AN200" s="266"/>
      <c r="AO200" s="266"/>
      <c r="AP200" s="266"/>
      <c r="AQ200" s="266"/>
      <c r="AR200" s="266"/>
      <c r="AS200" s="266"/>
      <c r="AT200" s="266"/>
      <c r="AU200" s="266"/>
      <c r="AV200" s="266"/>
      <c r="AW200" s="266"/>
      <c r="AX200" s="266"/>
      <c r="AY200" s="266"/>
      <c r="AZ200" s="266"/>
      <c r="BA200" s="266"/>
      <c r="BB200" s="266"/>
      <c r="BC200" s="266"/>
      <c r="BD200" s="266"/>
      <c r="BE200" s="267"/>
      <c r="BF200" s="229" t="s">
        <v>201</v>
      </c>
      <c r="BG200" s="230"/>
      <c r="BH200" s="230"/>
      <c r="BI200" s="231"/>
    </row>
    <row r="201" spans="1:61" s="7" customFormat="1" ht="39" customHeight="1">
      <c r="A201" s="273" t="s">
        <v>315</v>
      </c>
      <c r="B201" s="274"/>
      <c r="C201" s="274"/>
      <c r="D201" s="274"/>
      <c r="E201" s="261" t="s">
        <v>288</v>
      </c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262"/>
      <c r="T201" s="262"/>
      <c r="U201" s="262"/>
      <c r="V201" s="262"/>
      <c r="W201" s="262"/>
      <c r="X201" s="262"/>
      <c r="Y201" s="262"/>
      <c r="Z201" s="262"/>
      <c r="AA201" s="262"/>
      <c r="AB201" s="262"/>
      <c r="AC201" s="262"/>
      <c r="AD201" s="262"/>
      <c r="AE201" s="262"/>
      <c r="AF201" s="262"/>
      <c r="AG201" s="262"/>
      <c r="AH201" s="262"/>
      <c r="AI201" s="262"/>
      <c r="AJ201" s="262"/>
      <c r="AK201" s="262"/>
      <c r="AL201" s="262"/>
      <c r="AM201" s="262"/>
      <c r="AN201" s="262"/>
      <c r="AO201" s="262"/>
      <c r="AP201" s="262"/>
      <c r="AQ201" s="262"/>
      <c r="AR201" s="262"/>
      <c r="AS201" s="262"/>
      <c r="AT201" s="262"/>
      <c r="AU201" s="262"/>
      <c r="AV201" s="262"/>
      <c r="AW201" s="262"/>
      <c r="AX201" s="262"/>
      <c r="AY201" s="262"/>
      <c r="AZ201" s="262"/>
      <c r="BA201" s="262"/>
      <c r="BB201" s="262"/>
      <c r="BC201" s="262"/>
      <c r="BD201" s="262"/>
      <c r="BE201" s="406"/>
      <c r="BF201" s="229" t="s">
        <v>323</v>
      </c>
      <c r="BG201" s="230"/>
      <c r="BH201" s="230"/>
      <c r="BI201" s="231"/>
    </row>
    <row r="202" spans="1:61" s="7" customFormat="1" ht="34.5" customHeight="1">
      <c r="A202" s="52"/>
      <c r="B202" s="52"/>
      <c r="C202" s="52"/>
      <c r="D202" s="52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4"/>
      <c r="BG202" s="54"/>
      <c r="BH202" s="54"/>
      <c r="BI202" s="54"/>
    </row>
    <row r="203" spans="1:61" s="7" customFormat="1" ht="50.25" customHeight="1">
      <c r="A203" s="586" t="s">
        <v>340</v>
      </c>
      <c r="B203" s="586"/>
      <c r="C203" s="586"/>
      <c r="D203" s="586"/>
      <c r="E203" s="586"/>
      <c r="F203" s="586"/>
      <c r="G203" s="586"/>
      <c r="H203" s="586"/>
      <c r="I203" s="586"/>
      <c r="J203" s="586"/>
      <c r="K203" s="586"/>
      <c r="L203" s="586"/>
      <c r="M203" s="586"/>
      <c r="N203" s="586"/>
      <c r="O203" s="586"/>
      <c r="P203" s="586"/>
      <c r="Q203" s="586"/>
      <c r="R203" s="586"/>
      <c r="S203" s="586"/>
      <c r="T203" s="586"/>
      <c r="U203" s="586"/>
      <c r="V203" s="586"/>
      <c r="W203" s="586"/>
      <c r="X203" s="586"/>
      <c r="Y203" s="586"/>
      <c r="Z203" s="586"/>
      <c r="AA203" s="586"/>
      <c r="AB203" s="586"/>
      <c r="AC203" s="586"/>
      <c r="AD203" s="586"/>
      <c r="AE203" s="586"/>
      <c r="AF203" s="586"/>
      <c r="AG203" s="586"/>
      <c r="AH203" s="586"/>
      <c r="AI203" s="586"/>
      <c r="AJ203" s="586"/>
      <c r="AK203" s="586"/>
      <c r="AL203" s="586"/>
      <c r="AM203" s="586"/>
      <c r="AN203" s="586"/>
      <c r="AO203" s="586"/>
      <c r="AP203" s="586"/>
      <c r="AQ203" s="586"/>
      <c r="AR203" s="586"/>
      <c r="AS203" s="586"/>
      <c r="AT203" s="586"/>
      <c r="AU203" s="586"/>
      <c r="AV203" s="586"/>
      <c r="AW203" s="586"/>
      <c r="AX203" s="586"/>
      <c r="AY203" s="586"/>
      <c r="AZ203" s="586"/>
      <c r="BA203" s="586"/>
      <c r="BB203" s="586"/>
      <c r="BC203" s="586"/>
      <c r="BD203" s="586"/>
      <c r="BE203" s="586"/>
      <c r="BF203" s="586"/>
      <c r="BG203" s="586"/>
      <c r="BH203" s="586"/>
      <c r="BI203" s="586"/>
    </row>
    <row r="204" spans="1:61" s="7" customFormat="1" ht="48" customHeight="1">
      <c r="A204" s="585" t="s">
        <v>395</v>
      </c>
      <c r="B204" s="586"/>
      <c r="C204" s="586"/>
      <c r="D204" s="586"/>
      <c r="E204" s="586"/>
      <c r="F204" s="586"/>
      <c r="G204" s="586"/>
      <c r="H204" s="586"/>
      <c r="I204" s="586"/>
      <c r="J204" s="586"/>
      <c r="K204" s="586"/>
      <c r="L204" s="586"/>
      <c r="M204" s="586"/>
      <c r="N204" s="586"/>
      <c r="O204" s="586"/>
      <c r="P204" s="586"/>
      <c r="Q204" s="586"/>
      <c r="R204" s="586"/>
      <c r="S204" s="586"/>
      <c r="T204" s="586"/>
      <c r="U204" s="586"/>
      <c r="V204" s="586"/>
      <c r="W204" s="586"/>
      <c r="X204" s="586"/>
      <c r="Y204" s="586"/>
      <c r="Z204" s="586"/>
      <c r="AA204" s="586"/>
      <c r="AB204" s="586"/>
      <c r="AC204" s="586"/>
      <c r="AD204" s="586"/>
      <c r="AE204" s="586"/>
      <c r="AF204" s="586"/>
      <c r="AG204" s="586"/>
      <c r="AH204" s="586"/>
      <c r="AI204" s="586"/>
      <c r="AJ204" s="586"/>
      <c r="AK204" s="586"/>
      <c r="AL204" s="586"/>
      <c r="AM204" s="586"/>
      <c r="AN204" s="586"/>
      <c r="AO204" s="586"/>
      <c r="AP204" s="586"/>
      <c r="AQ204" s="586"/>
      <c r="AR204" s="586"/>
      <c r="AS204" s="586"/>
      <c r="AT204" s="586"/>
      <c r="AU204" s="586"/>
      <c r="AV204" s="586"/>
      <c r="AW204" s="586"/>
      <c r="AX204" s="586"/>
      <c r="AY204" s="586"/>
      <c r="AZ204" s="586"/>
      <c r="BA204" s="586"/>
      <c r="BB204" s="586"/>
      <c r="BC204" s="586"/>
      <c r="BD204" s="586"/>
      <c r="BE204" s="586"/>
      <c r="BF204" s="586"/>
      <c r="BG204" s="586"/>
      <c r="BH204" s="586"/>
      <c r="BI204" s="586"/>
    </row>
    <row r="205" spans="1:61" s="7" customFormat="1" ht="48" customHeight="1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4"/>
      <c r="AT205" s="204"/>
      <c r="AU205" s="204"/>
      <c r="AV205" s="204"/>
      <c r="AW205" s="204"/>
      <c r="AX205" s="204"/>
      <c r="AY205" s="204"/>
      <c r="AZ205" s="204"/>
      <c r="BA205" s="204"/>
      <c r="BB205" s="204"/>
      <c r="BC205" s="204"/>
      <c r="BD205" s="204"/>
      <c r="BE205" s="204"/>
      <c r="BF205" s="204"/>
      <c r="BG205" s="204"/>
      <c r="BH205" s="204"/>
      <c r="BI205" s="204"/>
    </row>
    <row r="206" spans="1:61" s="7" customFormat="1" ht="48" customHeight="1">
      <c r="A206" s="204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4"/>
      <c r="AT206" s="204"/>
      <c r="AU206" s="204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4"/>
      <c r="BF206" s="204"/>
      <c r="BG206" s="204"/>
      <c r="BH206" s="204"/>
      <c r="BI206" s="204"/>
    </row>
    <row r="207" spans="1:61" s="7" customFormat="1" ht="48" customHeight="1">
      <c r="A207" s="204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</row>
    <row r="208" spans="1:61" s="7" customFormat="1" ht="39" customHeight="1">
      <c r="A208" s="23" t="s">
        <v>111</v>
      </c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31"/>
      <c r="S208" s="31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205"/>
      <c r="AF208" s="165"/>
      <c r="AG208" s="165"/>
      <c r="AH208" s="165"/>
      <c r="AI208" s="165"/>
      <c r="AJ208" s="23" t="s">
        <v>111</v>
      </c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  <c r="BI208" s="165"/>
    </row>
    <row r="209" spans="1:61" s="7" customFormat="1" ht="56.25" customHeight="1">
      <c r="A209" s="2" t="s">
        <v>363</v>
      </c>
      <c r="B209" s="165"/>
      <c r="C209" s="165"/>
      <c r="D209" s="165"/>
      <c r="E209" s="165"/>
      <c r="F209" s="165"/>
      <c r="G209" s="165"/>
      <c r="H209" s="16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165"/>
      <c r="AE209" s="205"/>
      <c r="AF209" s="1"/>
      <c r="AG209" s="165"/>
      <c r="AH209" s="165"/>
      <c r="AI209" s="165"/>
      <c r="AJ209" s="255" t="s">
        <v>136</v>
      </c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5"/>
      <c r="BC209" s="165"/>
      <c r="BD209" s="165"/>
      <c r="BE209" s="165"/>
      <c r="BF209" s="165"/>
      <c r="BG209" s="165"/>
      <c r="BH209" s="165"/>
      <c r="BI209" s="165"/>
    </row>
    <row r="210" spans="1:61" s="7" customFormat="1" ht="15" customHeight="1">
      <c r="A210" s="2"/>
      <c r="B210" s="165"/>
      <c r="C210" s="165"/>
      <c r="D210" s="165"/>
      <c r="E210" s="165"/>
      <c r="F210" s="165"/>
      <c r="G210" s="165"/>
      <c r="H210" s="165"/>
      <c r="I210" s="584"/>
      <c r="J210" s="584"/>
      <c r="K210" s="584"/>
      <c r="L210" s="584"/>
      <c r="M210" s="584"/>
      <c r="N210" s="584"/>
      <c r="O210" s="584"/>
      <c r="P210" s="584"/>
      <c r="Q210" s="584"/>
      <c r="R210" s="584"/>
      <c r="S210" s="584"/>
      <c r="T210" s="584"/>
      <c r="U210" s="584"/>
      <c r="V210" s="584"/>
      <c r="W210" s="584"/>
      <c r="X210" s="584"/>
      <c r="Y210" s="584"/>
      <c r="Z210" s="584"/>
      <c r="AA210" s="584"/>
      <c r="AB210" s="584"/>
      <c r="AC210" s="584"/>
      <c r="AD210" s="165"/>
      <c r="AE210" s="205"/>
      <c r="AF210" s="165"/>
      <c r="AG210" s="165"/>
      <c r="AH210" s="165"/>
      <c r="AI210" s="165"/>
      <c r="AJ210" s="255"/>
      <c r="AK210" s="255"/>
      <c r="AL210" s="255"/>
      <c r="AM210" s="255"/>
      <c r="AN210" s="255"/>
      <c r="AO210" s="255"/>
      <c r="AP210" s="255"/>
      <c r="AQ210" s="255"/>
      <c r="AR210" s="255"/>
      <c r="AS210" s="255"/>
      <c r="AT210" s="255"/>
      <c r="AU210" s="255"/>
      <c r="AV210" s="255"/>
      <c r="AW210" s="255"/>
      <c r="AX210" s="255"/>
      <c r="AY210" s="255"/>
      <c r="AZ210" s="255"/>
      <c r="BA210" s="255"/>
      <c r="BB210" s="255"/>
      <c r="BC210" s="165"/>
      <c r="BD210" s="165"/>
      <c r="BE210" s="32"/>
      <c r="BF210" s="165"/>
      <c r="BG210" s="165"/>
      <c r="BH210" s="165"/>
      <c r="BI210" s="165"/>
    </row>
    <row r="211" spans="1:61" s="7" customFormat="1" ht="46.5" customHeight="1">
      <c r="A211" s="260"/>
      <c r="B211" s="260"/>
      <c r="C211" s="260"/>
      <c r="D211" s="260"/>
      <c r="E211" s="260"/>
      <c r="F211" s="260"/>
      <c r="G211" s="165"/>
      <c r="H211" s="253" t="s">
        <v>211</v>
      </c>
      <c r="I211" s="253"/>
      <c r="J211" s="253"/>
      <c r="K211" s="253"/>
      <c r="L211" s="253"/>
      <c r="M211" s="253"/>
      <c r="N211" s="253"/>
      <c r="O211" s="253"/>
      <c r="P211" s="165"/>
      <c r="Q211" s="165"/>
      <c r="R211" s="31"/>
      <c r="S211" s="31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205"/>
      <c r="AF211" s="165"/>
      <c r="AG211" s="165"/>
      <c r="AH211" s="165"/>
      <c r="AI211" s="165"/>
      <c r="AJ211" s="164"/>
      <c r="AK211" s="164"/>
      <c r="AL211" s="164"/>
      <c r="AM211" s="164"/>
      <c r="AN211" s="164"/>
      <c r="AO211" s="164"/>
      <c r="AP211" s="32"/>
      <c r="AQ211" s="253" t="s">
        <v>344</v>
      </c>
      <c r="AR211" s="253"/>
      <c r="AS211" s="253"/>
      <c r="AT211" s="253"/>
      <c r="AU211" s="253"/>
      <c r="AV211" s="253"/>
      <c r="AW211" s="32"/>
      <c r="AX211" s="32"/>
      <c r="AY211" s="32"/>
      <c r="AZ211" s="32"/>
      <c r="BA211" s="32"/>
      <c r="BB211" s="32"/>
      <c r="BC211" s="32"/>
      <c r="BD211" s="32"/>
      <c r="BE211" s="32"/>
      <c r="BF211" s="165"/>
      <c r="BG211" s="165"/>
      <c r="BH211" s="165"/>
      <c r="BI211" s="165"/>
    </row>
    <row r="212" spans="1:61" s="7" customFormat="1" ht="26.25" customHeight="1">
      <c r="A212" s="10" t="s">
        <v>112</v>
      </c>
      <c r="B212" s="165"/>
      <c r="C212" s="165"/>
      <c r="D212" s="165"/>
      <c r="E212" s="165"/>
      <c r="F212" s="165"/>
      <c r="G212" s="165"/>
      <c r="H212" s="10"/>
      <c r="I212" s="165"/>
      <c r="J212" s="165"/>
      <c r="K212" s="165"/>
      <c r="L212" s="165"/>
      <c r="M212" s="165"/>
      <c r="N212" s="165"/>
      <c r="O212" s="165"/>
      <c r="P212" s="165"/>
      <c r="Q212" s="165"/>
      <c r="R212" s="31"/>
      <c r="S212" s="31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205"/>
      <c r="AF212" s="165"/>
      <c r="AG212" s="165"/>
      <c r="AH212" s="165"/>
      <c r="AI212" s="165"/>
      <c r="AJ212" s="254" t="s">
        <v>114</v>
      </c>
      <c r="AK212" s="254"/>
      <c r="AL212" s="254"/>
      <c r="AM212" s="254"/>
      <c r="AN212" s="254"/>
      <c r="AO212" s="254"/>
      <c r="AP212" s="165"/>
      <c r="AQ212" s="33"/>
      <c r="AR212" s="33"/>
      <c r="AS212" s="33"/>
      <c r="AT212" s="33"/>
      <c r="AU212" s="33"/>
      <c r="AV212" s="33"/>
      <c r="AW212" s="165"/>
      <c r="AX212" s="165"/>
      <c r="AY212" s="165"/>
      <c r="AZ212" s="165"/>
      <c r="BA212" s="165"/>
      <c r="BB212" s="165"/>
      <c r="BC212" s="165"/>
      <c r="BD212" s="165"/>
      <c r="BE212" s="32"/>
      <c r="BF212" s="165"/>
      <c r="BG212" s="165"/>
      <c r="BH212" s="165"/>
      <c r="BI212" s="165"/>
    </row>
    <row r="213" spans="1:61" s="7" customFormat="1" ht="35.25" customHeight="1">
      <c r="A213" s="260"/>
      <c r="B213" s="260"/>
      <c r="C213" s="260"/>
      <c r="D213" s="260"/>
      <c r="E213" s="260"/>
      <c r="F213" s="260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31"/>
      <c r="S213" s="31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205"/>
      <c r="AF213" s="165"/>
      <c r="AG213" s="165"/>
      <c r="AH213" s="165"/>
      <c r="AI213" s="165"/>
      <c r="AJ213" s="164"/>
      <c r="AK213" s="164"/>
      <c r="AL213" s="164"/>
      <c r="AM213" s="164"/>
      <c r="AN213" s="164"/>
      <c r="AO213" s="164"/>
      <c r="AP213" s="165"/>
      <c r="AQ213" s="1"/>
      <c r="AR213" s="1"/>
      <c r="AS213" s="1"/>
      <c r="AT213" s="1"/>
      <c r="AU213" s="1"/>
      <c r="AV213" s="1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  <c r="BH213" s="165"/>
      <c r="BI213" s="165"/>
    </row>
    <row r="214" spans="1:61" s="7" customFormat="1" ht="37.5" customHeight="1">
      <c r="A214" s="254" t="s">
        <v>113</v>
      </c>
      <c r="B214" s="254"/>
      <c r="C214" s="254"/>
      <c r="D214" s="254"/>
      <c r="E214" s="254"/>
      <c r="F214" s="254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31"/>
      <c r="S214" s="31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205"/>
      <c r="AF214" s="165"/>
      <c r="AG214" s="165"/>
      <c r="AH214" s="165"/>
      <c r="AI214" s="165"/>
      <c r="AJ214" s="254" t="s">
        <v>113</v>
      </c>
      <c r="AK214" s="254"/>
      <c r="AL214" s="254"/>
      <c r="AM214" s="254"/>
      <c r="AN214" s="254"/>
      <c r="AO214" s="254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65"/>
      <c r="AZ214" s="165"/>
      <c r="BA214" s="165"/>
      <c r="BB214" s="165"/>
      <c r="BC214" s="165"/>
      <c r="BD214" s="165"/>
      <c r="BE214" s="165"/>
      <c r="BF214" s="165"/>
      <c r="BG214" s="165"/>
      <c r="BH214" s="165"/>
      <c r="BI214" s="165"/>
    </row>
    <row r="215" spans="1:61" s="7" customFormat="1" ht="97.5" customHeight="1">
      <c r="A215" s="255" t="s">
        <v>367</v>
      </c>
      <c r="B215" s="255"/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165"/>
      <c r="AH215" s="165"/>
      <c r="AI215" s="165"/>
      <c r="AJ215" s="255" t="s">
        <v>364</v>
      </c>
      <c r="AK215" s="255"/>
      <c r="AL215" s="255"/>
      <c r="AM215" s="255"/>
      <c r="AN215" s="255"/>
      <c r="AO215" s="255"/>
      <c r="AP215" s="255"/>
      <c r="AQ215" s="255"/>
      <c r="AR215" s="255"/>
      <c r="AS215" s="255"/>
      <c r="AT215" s="255"/>
      <c r="AU215" s="255"/>
      <c r="AV215" s="255"/>
      <c r="AW215" s="255"/>
      <c r="AX215" s="255"/>
      <c r="AY215" s="255"/>
      <c r="AZ215" s="255"/>
      <c r="BA215" s="255"/>
      <c r="BB215" s="255"/>
      <c r="BC215" s="255"/>
      <c r="BD215" s="255"/>
      <c r="BE215" s="255"/>
      <c r="BF215" s="255"/>
      <c r="BG215" s="255"/>
      <c r="BH215" s="165"/>
      <c r="BI215" s="165"/>
    </row>
    <row r="216" spans="33:61" s="7" customFormat="1" ht="7.5" customHeight="1">
      <c r="AG216" s="165"/>
      <c r="AH216" s="165"/>
      <c r="AI216" s="165"/>
      <c r="AJ216" s="255"/>
      <c r="AK216" s="255"/>
      <c r="AL216" s="255"/>
      <c r="AM216" s="255"/>
      <c r="AN216" s="255"/>
      <c r="AO216" s="255"/>
      <c r="AP216" s="255"/>
      <c r="AQ216" s="255"/>
      <c r="AR216" s="255"/>
      <c r="AS216" s="255"/>
      <c r="AT216" s="255"/>
      <c r="AU216" s="255"/>
      <c r="AV216" s="255"/>
      <c r="AW216" s="255"/>
      <c r="AX216" s="255"/>
      <c r="AY216" s="255"/>
      <c r="AZ216" s="255"/>
      <c r="BA216" s="255"/>
      <c r="BB216" s="255"/>
      <c r="BC216" s="255"/>
      <c r="BD216" s="255"/>
      <c r="BE216" s="255"/>
      <c r="BF216" s="255"/>
      <c r="BG216" s="255"/>
      <c r="BH216" s="165"/>
      <c r="BI216" s="165"/>
    </row>
    <row r="217" spans="1:61" s="7" customFormat="1" ht="42" customHeight="1">
      <c r="A217" s="164"/>
      <c r="B217" s="164"/>
      <c r="C217" s="164"/>
      <c r="D217" s="164"/>
      <c r="E217" s="164"/>
      <c r="F217" s="164"/>
      <c r="G217" s="165"/>
      <c r="H217" s="253" t="s">
        <v>212</v>
      </c>
      <c r="I217" s="253"/>
      <c r="J217" s="253"/>
      <c r="K217" s="253"/>
      <c r="L217" s="253"/>
      <c r="M217" s="25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165"/>
      <c r="AE217" s="205"/>
      <c r="AF217" s="165"/>
      <c r="AG217" s="165"/>
      <c r="AH217" s="165"/>
      <c r="AI217" s="165"/>
      <c r="AJ217" s="164"/>
      <c r="AK217" s="164"/>
      <c r="AL217" s="164"/>
      <c r="AM217" s="164"/>
      <c r="AN217" s="164"/>
      <c r="AO217" s="164"/>
      <c r="AP217" s="165"/>
      <c r="AQ217" s="253" t="s">
        <v>345</v>
      </c>
      <c r="AR217" s="253"/>
      <c r="AS217" s="253"/>
      <c r="AT217" s="253"/>
      <c r="AU217" s="253"/>
      <c r="AV217" s="253"/>
      <c r="BH217" s="165"/>
      <c r="BI217" s="165"/>
    </row>
    <row r="218" spans="1:61" s="7" customFormat="1" ht="26.25" customHeight="1">
      <c r="A218" s="254" t="s">
        <v>114</v>
      </c>
      <c r="B218" s="254"/>
      <c r="C218" s="254"/>
      <c r="D218" s="254"/>
      <c r="E218" s="254"/>
      <c r="F218" s="254"/>
      <c r="G218" s="165"/>
      <c r="H218" s="10"/>
      <c r="I218" s="165"/>
      <c r="J218" s="165"/>
      <c r="K218" s="165"/>
      <c r="L218" s="165"/>
      <c r="M218" s="16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165"/>
      <c r="AE218" s="205"/>
      <c r="AF218" s="165"/>
      <c r="AG218" s="165"/>
      <c r="AH218" s="165"/>
      <c r="AI218" s="165"/>
      <c r="AJ218" s="254" t="s">
        <v>112</v>
      </c>
      <c r="AK218" s="254"/>
      <c r="AL218" s="254"/>
      <c r="AM218" s="254"/>
      <c r="AN218" s="254"/>
      <c r="AO218" s="254"/>
      <c r="AP218" s="165"/>
      <c r="AQ218" s="33"/>
      <c r="AR218" s="33"/>
      <c r="AS218" s="33"/>
      <c r="AT218" s="33"/>
      <c r="AU218" s="33"/>
      <c r="AV218" s="33"/>
      <c r="AW218" s="32"/>
      <c r="AX218" s="32"/>
      <c r="AY218" s="32"/>
      <c r="AZ218" s="32"/>
      <c r="BA218" s="32"/>
      <c r="BB218" s="32"/>
      <c r="BC218" s="165"/>
      <c r="BD218" s="32"/>
      <c r="BE218" s="32"/>
      <c r="BF218" s="165"/>
      <c r="BG218" s="165"/>
      <c r="BH218" s="165"/>
      <c r="BI218" s="165"/>
    </row>
    <row r="219" spans="1:61" s="7" customFormat="1" ht="35.25" customHeight="1">
      <c r="A219" s="164"/>
      <c r="B219" s="164"/>
      <c r="C219" s="164"/>
      <c r="D219" s="164"/>
      <c r="E219" s="164"/>
      <c r="F219" s="164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165"/>
      <c r="AE219" s="205"/>
      <c r="AF219" s="165"/>
      <c r="AG219" s="165"/>
      <c r="AH219" s="165"/>
      <c r="AI219" s="165"/>
      <c r="AJ219" s="164"/>
      <c r="AK219" s="164"/>
      <c r="AL219" s="164"/>
      <c r="AM219" s="164"/>
      <c r="AN219" s="164"/>
      <c r="AO219" s="164"/>
      <c r="AW219" s="165"/>
      <c r="AX219" s="165"/>
      <c r="AY219" s="165"/>
      <c r="AZ219" s="165"/>
      <c r="BA219" s="165"/>
      <c r="BB219" s="165"/>
      <c r="BC219" s="165"/>
      <c r="BD219" s="165"/>
      <c r="BE219" s="32"/>
      <c r="BF219" s="165"/>
      <c r="BG219" s="165"/>
      <c r="BH219" s="165"/>
      <c r="BI219" s="165"/>
    </row>
    <row r="220" spans="1:61" s="7" customFormat="1" ht="43.5" customHeight="1">
      <c r="A220" s="254" t="s">
        <v>113</v>
      </c>
      <c r="B220" s="254"/>
      <c r="C220" s="254"/>
      <c r="D220" s="254"/>
      <c r="E220" s="254"/>
      <c r="F220" s="254"/>
      <c r="G220" s="160"/>
      <c r="H220" s="160"/>
      <c r="I220" s="160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165"/>
      <c r="AE220" s="205"/>
      <c r="AF220" s="165"/>
      <c r="AG220" s="165"/>
      <c r="AH220" s="165"/>
      <c r="AI220" s="165"/>
      <c r="AJ220" s="254" t="s">
        <v>113</v>
      </c>
      <c r="AK220" s="254"/>
      <c r="AL220" s="254"/>
      <c r="AM220" s="254"/>
      <c r="AN220" s="254"/>
      <c r="AO220" s="254"/>
      <c r="AW220" s="165"/>
      <c r="AX220" s="165"/>
      <c r="AY220" s="165"/>
      <c r="AZ220" s="165"/>
      <c r="BA220" s="165"/>
      <c r="BB220" s="165"/>
      <c r="BC220" s="165"/>
      <c r="BD220" s="165"/>
      <c r="BE220" s="165"/>
      <c r="BF220" s="165"/>
      <c r="BG220" s="165"/>
      <c r="BH220" s="165"/>
      <c r="BI220" s="165"/>
    </row>
    <row r="221" spans="1:61" s="7" customFormat="1" ht="46.5" customHeight="1">
      <c r="A221" s="255" t="s">
        <v>369</v>
      </c>
      <c r="B221" s="255"/>
      <c r="C221" s="255"/>
      <c r="D221" s="255"/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165"/>
      <c r="AH221" s="165"/>
      <c r="AI221" s="165"/>
      <c r="AJ221" s="160" t="s">
        <v>115</v>
      </c>
      <c r="AP221" s="165"/>
      <c r="AQ221" s="165"/>
      <c r="AR221" s="165"/>
      <c r="AS221" s="165"/>
      <c r="AT221" s="165"/>
      <c r="AU221" s="165"/>
      <c r="AV221" s="165"/>
      <c r="AW221" s="165"/>
      <c r="AX221" s="165"/>
      <c r="AY221" s="165"/>
      <c r="AZ221" s="165"/>
      <c r="BA221" s="165"/>
      <c r="BB221" s="165"/>
      <c r="BC221" s="165"/>
      <c r="BD221" s="165"/>
      <c r="BE221" s="165"/>
      <c r="BF221" s="165"/>
      <c r="BG221" s="165"/>
      <c r="BH221" s="165"/>
      <c r="BI221" s="165"/>
    </row>
    <row r="222" spans="1:61" s="7" customFormat="1" ht="39" customHeight="1">
      <c r="A222" s="276" t="s">
        <v>362</v>
      </c>
      <c r="B222" s="276"/>
      <c r="C222" s="276"/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276"/>
      <c r="AA222" s="276"/>
      <c r="AB222" s="276"/>
      <c r="AC222" s="276"/>
      <c r="AD222" s="165"/>
      <c r="AE222" s="205"/>
      <c r="AF222" s="205"/>
      <c r="AG222" s="165"/>
      <c r="AH222" s="165"/>
      <c r="AI222" s="165"/>
      <c r="AJ222" s="164"/>
      <c r="AK222" s="164"/>
      <c r="AL222" s="164"/>
      <c r="AM222" s="164"/>
      <c r="AN222" s="164"/>
      <c r="AO222" s="164"/>
      <c r="AP222" s="165"/>
      <c r="AQ222" s="253" t="s">
        <v>365</v>
      </c>
      <c r="AR222" s="253"/>
      <c r="AS222" s="253"/>
      <c r="AT222" s="253"/>
      <c r="AU222" s="253"/>
      <c r="AV222" s="253"/>
      <c r="AW222" s="165"/>
      <c r="AX222" s="165"/>
      <c r="AY222" s="165"/>
      <c r="AZ222" s="165"/>
      <c r="BA222" s="165"/>
      <c r="BB222" s="165"/>
      <c r="BC222" s="165"/>
      <c r="BD222" s="165"/>
      <c r="BE222" s="165"/>
      <c r="BF222" s="165"/>
      <c r="BG222" s="165"/>
      <c r="BH222" s="165"/>
      <c r="BI222" s="165"/>
    </row>
    <row r="223" spans="1:61" s="7" customFormat="1" ht="25.5" customHeight="1">
      <c r="A223" s="36"/>
      <c r="B223" s="36"/>
      <c r="C223" s="36"/>
      <c r="D223" s="36"/>
      <c r="E223" s="36"/>
      <c r="F223" s="36"/>
      <c r="G223" s="37"/>
      <c r="H223" s="36"/>
      <c r="I223" s="36"/>
      <c r="J223" s="36"/>
      <c r="K223" s="36"/>
      <c r="L223" s="36"/>
      <c r="M223" s="36"/>
      <c r="N223" s="35"/>
      <c r="O223" s="35"/>
      <c r="P223" s="38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205"/>
      <c r="AF223" s="205"/>
      <c r="AG223" s="165"/>
      <c r="AH223" s="165"/>
      <c r="AI223" s="165"/>
      <c r="AJ223" s="254" t="s">
        <v>114</v>
      </c>
      <c r="AK223" s="254"/>
      <c r="AL223" s="254"/>
      <c r="AM223" s="254"/>
      <c r="AN223" s="254"/>
      <c r="AO223" s="254"/>
      <c r="AP223" s="165"/>
      <c r="AQ223" s="10"/>
      <c r="AR223" s="165"/>
      <c r="AS223" s="165"/>
      <c r="AT223" s="165"/>
      <c r="AU223" s="165"/>
      <c r="AV223" s="165"/>
      <c r="AW223" s="1"/>
      <c r="AX223" s="1"/>
      <c r="AY223" s="1"/>
      <c r="AZ223" s="1"/>
      <c r="BA223" s="1"/>
      <c r="BB223" s="1"/>
      <c r="BC223" s="1"/>
      <c r="BD223" s="165"/>
      <c r="BE223" s="165"/>
      <c r="BF223" s="165"/>
      <c r="BG223" s="165"/>
      <c r="BH223" s="165"/>
      <c r="BI223" s="165"/>
    </row>
    <row r="224" spans="33:61" s="7" customFormat="1" ht="38.25" customHeight="1">
      <c r="AG224" s="165"/>
      <c r="AH224" s="165"/>
      <c r="AI224" s="165"/>
      <c r="AJ224" s="164"/>
      <c r="AK224" s="164"/>
      <c r="AL224" s="164"/>
      <c r="AM224" s="164"/>
      <c r="AN224" s="164"/>
      <c r="AO224" s="164"/>
      <c r="AP224" s="165"/>
      <c r="AQ224" s="165"/>
      <c r="AR224" s="165"/>
      <c r="AS224" s="165"/>
      <c r="AT224" s="165"/>
      <c r="AU224" s="165"/>
      <c r="AV224" s="165"/>
      <c r="AW224" s="160"/>
      <c r="AX224" s="160"/>
      <c r="AY224" s="160"/>
      <c r="AZ224" s="160"/>
      <c r="BA224" s="160"/>
      <c r="BB224" s="160"/>
      <c r="BC224" s="160"/>
      <c r="BD224" s="165"/>
      <c r="BE224" s="165"/>
      <c r="BF224" s="165"/>
      <c r="BG224" s="165"/>
      <c r="BH224" s="165"/>
      <c r="BI224" s="165"/>
    </row>
    <row r="225" spans="1:61" s="7" customFormat="1" ht="23.25" customHeight="1">
      <c r="A225" s="589"/>
      <c r="B225" s="589"/>
      <c r="C225" s="589"/>
      <c r="D225" s="589"/>
      <c r="E225" s="589"/>
      <c r="F225" s="589"/>
      <c r="G225" s="589"/>
      <c r="H225" s="589"/>
      <c r="I225" s="589"/>
      <c r="J225" s="589"/>
      <c r="K225" s="589"/>
      <c r="L225" s="589"/>
      <c r="M225" s="589"/>
      <c r="N225" s="589"/>
      <c r="O225" s="589"/>
      <c r="P225" s="589"/>
      <c r="Q225" s="589"/>
      <c r="R225" s="589"/>
      <c r="S225" s="589"/>
      <c r="T225" s="589"/>
      <c r="U225" s="589"/>
      <c r="V225" s="589"/>
      <c r="W225" s="589"/>
      <c r="X225" s="589"/>
      <c r="Y225" s="589"/>
      <c r="Z225" s="589"/>
      <c r="AA225" s="589"/>
      <c r="AB225" s="589"/>
      <c r="AC225" s="589"/>
      <c r="AD225" s="165"/>
      <c r="AE225" s="205"/>
      <c r="AF225" s="205"/>
      <c r="AG225" s="165"/>
      <c r="AH225" s="165"/>
      <c r="AI225" s="165"/>
      <c r="AJ225" s="254" t="s">
        <v>113</v>
      </c>
      <c r="AK225" s="254"/>
      <c r="AL225" s="254"/>
      <c r="AM225" s="254"/>
      <c r="AN225" s="254"/>
      <c r="AO225" s="254"/>
      <c r="AP225" s="165"/>
      <c r="AQ225" s="165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165"/>
      <c r="BD225" s="165"/>
      <c r="BE225" s="165"/>
      <c r="BF225" s="165"/>
      <c r="BG225" s="165"/>
      <c r="BH225" s="165"/>
      <c r="BI225" s="165"/>
    </row>
    <row r="226" spans="1:61" s="7" customFormat="1" ht="30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10"/>
      <c r="AE226" s="205"/>
      <c r="AF226" s="165"/>
      <c r="AG226" s="165"/>
      <c r="AH226" s="165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6"/>
      <c r="BG226" s="6"/>
      <c r="BH226" s="6"/>
      <c r="BI226" s="6"/>
    </row>
    <row r="227" spans="1:24" ht="24" customHeight="1">
      <c r="A227" s="39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22"/>
      <c r="S227" s="22"/>
      <c r="T227" s="3"/>
      <c r="U227" s="3"/>
      <c r="V227" s="3"/>
      <c r="W227" s="3"/>
      <c r="X227" s="3"/>
    </row>
    <row r="228" ht="27" customHeight="1"/>
    <row r="229" ht="25.5" customHeight="1"/>
    <row r="230" ht="35.25" customHeight="1"/>
  </sheetData>
  <sheetProtection/>
  <mergeCells count="1113">
    <mergeCell ref="A169:D169"/>
    <mergeCell ref="E169:BE169"/>
    <mergeCell ref="BF169:BI169"/>
    <mergeCell ref="A167:D167"/>
    <mergeCell ref="E167:BE167"/>
    <mergeCell ref="BF167:BI167"/>
    <mergeCell ref="A168:D168"/>
    <mergeCell ref="E168:BE168"/>
    <mergeCell ref="BF168:BI168"/>
    <mergeCell ref="B99:O99"/>
    <mergeCell ref="P99:Q99"/>
    <mergeCell ref="T93:U93"/>
    <mergeCell ref="V93:W93"/>
    <mergeCell ref="X93:Y93"/>
    <mergeCell ref="P93:Q93"/>
    <mergeCell ref="R93:S93"/>
    <mergeCell ref="R94:S94"/>
    <mergeCell ref="T94:U94"/>
    <mergeCell ref="AB85:AC85"/>
    <mergeCell ref="AD85:AE85"/>
    <mergeCell ref="B93:O93"/>
    <mergeCell ref="B98:O98"/>
    <mergeCell ref="AB69:AC69"/>
    <mergeCell ref="AD69:AE69"/>
    <mergeCell ref="Z70:AA70"/>
    <mergeCell ref="AB70:AC70"/>
    <mergeCell ref="AD71:AE71"/>
    <mergeCell ref="X70:Y70"/>
    <mergeCell ref="BF68:BI69"/>
    <mergeCell ref="A68:A69"/>
    <mergeCell ref="B69:O69"/>
    <mergeCell ref="P69:Q69"/>
    <mergeCell ref="R69:S69"/>
    <mergeCell ref="T69:U69"/>
    <mergeCell ref="V69:W69"/>
    <mergeCell ref="X69:Y69"/>
    <mergeCell ref="BF93:BI93"/>
    <mergeCell ref="Z93:AA93"/>
    <mergeCell ref="P91:Q91"/>
    <mergeCell ref="R91:S91"/>
    <mergeCell ref="T91:U91"/>
    <mergeCell ref="V91:W91"/>
    <mergeCell ref="BF86:BI86"/>
    <mergeCell ref="B71:O71"/>
    <mergeCell ref="BD71:BE71"/>
    <mergeCell ref="B85:O85"/>
    <mergeCell ref="P85:Q85"/>
    <mergeCell ref="B92:O92"/>
    <mergeCell ref="B91:O91"/>
    <mergeCell ref="Z71:AA71"/>
    <mergeCell ref="AB71:AC71"/>
    <mergeCell ref="BF85:BI85"/>
    <mergeCell ref="B64:O64"/>
    <mergeCell ref="P64:Q64"/>
    <mergeCell ref="R64:S64"/>
    <mergeCell ref="T64:U64"/>
    <mergeCell ref="B63:O63"/>
    <mergeCell ref="B70:O70"/>
    <mergeCell ref="P70:Q70"/>
    <mergeCell ref="R70:S70"/>
    <mergeCell ref="T70:U70"/>
    <mergeCell ref="BD70:BE70"/>
    <mergeCell ref="Z69:AA69"/>
    <mergeCell ref="P63:Q63"/>
    <mergeCell ref="R63:S63"/>
    <mergeCell ref="T63:U63"/>
    <mergeCell ref="V63:W63"/>
    <mergeCell ref="V70:W70"/>
    <mergeCell ref="BD69:BE69"/>
    <mergeCell ref="Z88:AA88"/>
    <mergeCell ref="AD65:AE65"/>
    <mergeCell ref="BD64:BE64"/>
    <mergeCell ref="BF70:BI71"/>
    <mergeCell ref="P71:Q71"/>
    <mergeCell ref="R71:S71"/>
    <mergeCell ref="T71:U71"/>
    <mergeCell ref="V71:W71"/>
    <mergeCell ref="X71:Y71"/>
    <mergeCell ref="AD70:AE70"/>
    <mergeCell ref="X63:Y63"/>
    <mergeCell ref="Z63:AA63"/>
    <mergeCell ref="AB63:AC63"/>
    <mergeCell ref="AD63:AE63"/>
    <mergeCell ref="BD63:BE63"/>
    <mergeCell ref="Z66:AA66"/>
    <mergeCell ref="Z65:AA65"/>
    <mergeCell ref="AB65:AC65"/>
    <mergeCell ref="B67:O67"/>
    <mergeCell ref="B68:O68"/>
    <mergeCell ref="B62:O62"/>
    <mergeCell ref="R99:S99"/>
    <mergeCell ref="T99:U99"/>
    <mergeCell ref="BD93:BE93"/>
    <mergeCell ref="BD68:BE68"/>
    <mergeCell ref="P68:Q68"/>
    <mergeCell ref="R68:S68"/>
    <mergeCell ref="T68:U68"/>
    <mergeCell ref="BF63:BI64"/>
    <mergeCell ref="AD64:AE64"/>
    <mergeCell ref="A65:A66"/>
    <mergeCell ref="B65:O65"/>
    <mergeCell ref="P65:Q65"/>
    <mergeCell ref="R65:S65"/>
    <mergeCell ref="T65:U65"/>
    <mergeCell ref="BF65:BI66"/>
    <mergeCell ref="B66:O66"/>
    <mergeCell ref="T66:U66"/>
    <mergeCell ref="BF61:BI61"/>
    <mergeCell ref="B60:O60"/>
    <mergeCell ref="B61:O61"/>
    <mergeCell ref="P61:Q61"/>
    <mergeCell ref="R61:S61"/>
    <mergeCell ref="T61:U61"/>
    <mergeCell ref="X61:Y61"/>
    <mergeCell ref="V61:W61"/>
    <mergeCell ref="Z61:AA61"/>
    <mergeCell ref="AJ223:AO223"/>
    <mergeCell ref="A225:AC225"/>
    <mergeCell ref="AB61:AC61"/>
    <mergeCell ref="AD61:AE61"/>
    <mergeCell ref="BD61:BE61"/>
    <mergeCell ref="X65:Y65"/>
    <mergeCell ref="A63:A64"/>
    <mergeCell ref="X64:Y64"/>
    <mergeCell ref="A70:A71"/>
    <mergeCell ref="AB93:AC93"/>
    <mergeCell ref="E198:BE198"/>
    <mergeCell ref="BF198:BI198"/>
    <mergeCell ref="Z94:AA94"/>
    <mergeCell ref="AB94:AC94"/>
    <mergeCell ref="A181:D181"/>
    <mergeCell ref="E181:BE181"/>
    <mergeCell ref="E197:BE197"/>
    <mergeCell ref="BF197:BI197"/>
    <mergeCell ref="BD94:BE94"/>
    <mergeCell ref="A99:A100"/>
    <mergeCell ref="I210:AC210"/>
    <mergeCell ref="A211:F211"/>
    <mergeCell ref="H211:O211"/>
    <mergeCell ref="A204:BI204"/>
    <mergeCell ref="A203:BI203"/>
    <mergeCell ref="A201:D201"/>
    <mergeCell ref="AJ209:BB210"/>
    <mergeCell ref="A196:D196"/>
    <mergeCell ref="E201:BE201"/>
    <mergeCell ref="BF201:BI201"/>
    <mergeCell ref="BD52:BE52"/>
    <mergeCell ref="A188:D188"/>
    <mergeCell ref="E188:BE188"/>
    <mergeCell ref="BF52:BI52"/>
    <mergeCell ref="B53:O53"/>
    <mergeCell ref="V94:W94"/>
    <mergeCell ref="A198:D198"/>
    <mergeCell ref="B51:O51"/>
    <mergeCell ref="B52:O52"/>
    <mergeCell ref="P52:Q52"/>
    <mergeCell ref="R52:S52"/>
    <mergeCell ref="T52:U52"/>
    <mergeCell ref="X52:Y52"/>
    <mergeCell ref="Z52:AA52"/>
    <mergeCell ref="AB52:AC52"/>
    <mergeCell ref="AD52:AE52"/>
    <mergeCell ref="V52:W52"/>
    <mergeCell ref="A194:D194"/>
    <mergeCell ref="A157:D157"/>
    <mergeCell ref="E157:BE157"/>
    <mergeCell ref="B94:O94"/>
    <mergeCell ref="P94:Q94"/>
    <mergeCell ref="A178:D178"/>
    <mergeCell ref="BF189:BI189"/>
    <mergeCell ref="E189:BE189"/>
    <mergeCell ref="A193:D193"/>
    <mergeCell ref="A199:D199"/>
    <mergeCell ref="A195:D195"/>
    <mergeCell ref="E195:BE195"/>
    <mergeCell ref="BF195:BI195"/>
    <mergeCell ref="A197:D197"/>
    <mergeCell ref="E194:BE194"/>
    <mergeCell ref="BF194:BI194"/>
    <mergeCell ref="E187:BE187"/>
    <mergeCell ref="BF187:BI187"/>
    <mergeCell ref="BF188:BI188"/>
    <mergeCell ref="A191:D191"/>
    <mergeCell ref="E191:BE191"/>
    <mergeCell ref="BF191:BI191"/>
    <mergeCell ref="A189:D189"/>
    <mergeCell ref="E190:BE190"/>
    <mergeCell ref="BF190:BI190"/>
    <mergeCell ref="A190:D190"/>
    <mergeCell ref="BF181:BI181"/>
    <mergeCell ref="A182:D182"/>
    <mergeCell ref="E182:BE182"/>
    <mergeCell ref="BF182:BI182"/>
    <mergeCell ref="A82:F82"/>
    <mergeCell ref="AJ82:AO82"/>
    <mergeCell ref="A83:BI83"/>
    <mergeCell ref="BF94:BI94"/>
    <mergeCell ref="X94:Y94"/>
    <mergeCell ref="BF157:BI157"/>
    <mergeCell ref="E178:BE178"/>
    <mergeCell ref="BF178:BI178"/>
    <mergeCell ref="A180:D180"/>
    <mergeCell ref="E180:BE180"/>
    <mergeCell ref="BF180:BI180"/>
    <mergeCell ref="A179:D179"/>
    <mergeCell ref="E179:BE179"/>
    <mergeCell ref="BF179:BI179"/>
    <mergeCell ref="A176:D176"/>
    <mergeCell ref="E176:BE176"/>
    <mergeCell ref="BF176:BI176"/>
    <mergeCell ref="A177:D177"/>
    <mergeCell ref="E177:BE177"/>
    <mergeCell ref="BF177:BI177"/>
    <mergeCell ref="E175:BE175"/>
    <mergeCell ref="BF175:BI175"/>
    <mergeCell ref="E170:BE170"/>
    <mergeCell ref="BF170:BI170"/>
    <mergeCell ref="A171:D171"/>
    <mergeCell ref="E171:BE171"/>
    <mergeCell ref="A173:D173"/>
    <mergeCell ref="E173:BE173"/>
    <mergeCell ref="BF173:BI173"/>
    <mergeCell ref="A155:D155"/>
    <mergeCell ref="E155:BE155"/>
    <mergeCell ref="BF155:BI155"/>
    <mergeCell ref="A156:D156"/>
    <mergeCell ref="E156:BE156"/>
    <mergeCell ref="BF156:BI156"/>
    <mergeCell ref="A153:D153"/>
    <mergeCell ref="E153:BE153"/>
    <mergeCell ref="BF153:BI153"/>
    <mergeCell ref="A154:D154"/>
    <mergeCell ref="E154:BE154"/>
    <mergeCell ref="BF154:BI154"/>
    <mergeCell ref="A149:G149"/>
    <mergeCell ref="H149:J149"/>
    <mergeCell ref="K149:M149"/>
    <mergeCell ref="N149:P149"/>
    <mergeCell ref="Q149:V149"/>
    <mergeCell ref="W149:Y149"/>
    <mergeCell ref="A148:G148"/>
    <mergeCell ref="H148:J148"/>
    <mergeCell ref="K148:M148"/>
    <mergeCell ref="N148:P148"/>
    <mergeCell ref="Q148:V148"/>
    <mergeCell ref="W148:Y148"/>
    <mergeCell ref="W147:Y147"/>
    <mergeCell ref="Z147:AB147"/>
    <mergeCell ref="AC147:AE147"/>
    <mergeCell ref="AF147:AJ149"/>
    <mergeCell ref="AK147:AO149"/>
    <mergeCell ref="AP147:AT149"/>
    <mergeCell ref="Z148:AB148"/>
    <mergeCell ref="AC148:AE148"/>
    <mergeCell ref="Z149:AB149"/>
    <mergeCell ref="AC149:AE149"/>
    <mergeCell ref="Z146:AB146"/>
    <mergeCell ref="AC146:AE146"/>
    <mergeCell ref="AF146:AJ146"/>
    <mergeCell ref="AK146:AO146"/>
    <mergeCell ref="AP146:AT146"/>
    <mergeCell ref="A147:G147"/>
    <mergeCell ref="H147:J147"/>
    <mergeCell ref="K147:M147"/>
    <mergeCell ref="N147:P147"/>
    <mergeCell ref="Q147:V147"/>
    <mergeCell ref="A146:G146"/>
    <mergeCell ref="H146:J146"/>
    <mergeCell ref="K146:M146"/>
    <mergeCell ref="N146:P146"/>
    <mergeCell ref="Q146:V146"/>
    <mergeCell ref="W146:Y146"/>
    <mergeCell ref="BD143:BE143"/>
    <mergeCell ref="BF143:BI143"/>
    <mergeCell ref="A145:P145"/>
    <mergeCell ref="Q145:AE145"/>
    <mergeCell ref="AF145:AT145"/>
    <mergeCell ref="AU145:BI145"/>
    <mergeCell ref="AD143:AE143"/>
    <mergeCell ref="A143:S143"/>
    <mergeCell ref="T143:U143"/>
    <mergeCell ref="V143:W143"/>
    <mergeCell ref="X143:Y143"/>
    <mergeCell ref="Z143:AA143"/>
    <mergeCell ref="AB143:AC143"/>
    <mergeCell ref="BA142:BC142"/>
    <mergeCell ref="BD142:BE142"/>
    <mergeCell ref="AF143:AH143"/>
    <mergeCell ref="AI143:AK143"/>
    <mergeCell ref="AL143:AN143"/>
    <mergeCell ref="AO143:AQ143"/>
    <mergeCell ref="AR143:AT143"/>
    <mergeCell ref="AU143:AW143"/>
    <mergeCell ref="AX143:AZ143"/>
    <mergeCell ref="BA143:BC143"/>
    <mergeCell ref="BF142:BI142"/>
    <mergeCell ref="AB142:AC142"/>
    <mergeCell ref="AD142:AE142"/>
    <mergeCell ref="AF142:AH142"/>
    <mergeCell ref="AI142:AK142"/>
    <mergeCell ref="AL142:AN142"/>
    <mergeCell ref="AO142:AQ142"/>
    <mergeCell ref="AR142:AT142"/>
    <mergeCell ref="AU142:AW142"/>
    <mergeCell ref="AX142:AZ142"/>
    <mergeCell ref="AU141:AW141"/>
    <mergeCell ref="AX141:AZ141"/>
    <mergeCell ref="BA141:BC141"/>
    <mergeCell ref="BD141:BE141"/>
    <mergeCell ref="BF141:BI141"/>
    <mergeCell ref="A142:S142"/>
    <mergeCell ref="T142:U142"/>
    <mergeCell ref="V142:W142"/>
    <mergeCell ref="X142:Y142"/>
    <mergeCell ref="Z142:AA142"/>
    <mergeCell ref="AD141:AE141"/>
    <mergeCell ref="AF141:AH141"/>
    <mergeCell ref="AI141:AK141"/>
    <mergeCell ref="AL141:AN141"/>
    <mergeCell ref="AO141:AQ141"/>
    <mergeCell ref="AR141:AT141"/>
    <mergeCell ref="A141:S141"/>
    <mergeCell ref="T141:U141"/>
    <mergeCell ref="V141:W141"/>
    <mergeCell ref="X141:Y141"/>
    <mergeCell ref="Z141:AA141"/>
    <mergeCell ref="AB141:AC141"/>
    <mergeCell ref="AR140:AT140"/>
    <mergeCell ref="AU140:AW140"/>
    <mergeCell ref="AX140:AZ140"/>
    <mergeCell ref="BA140:BC140"/>
    <mergeCell ref="BD140:BE140"/>
    <mergeCell ref="BF140:BI140"/>
    <mergeCell ref="AB140:AC140"/>
    <mergeCell ref="AD140:AE140"/>
    <mergeCell ref="AF140:AH140"/>
    <mergeCell ref="AI140:AK140"/>
    <mergeCell ref="AL140:AN140"/>
    <mergeCell ref="AO140:AQ140"/>
    <mergeCell ref="AU139:AW139"/>
    <mergeCell ref="AX139:AZ139"/>
    <mergeCell ref="BA139:BC139"/>
    <mergeCell ref="BD139:BE139"/>
    <mergeCell ref="BF139:BI139"/>
    <mergeCell ref="A140:S140"/>
    <mergeCell ref="T140:U140"/>
    <mergeCell ref="V140:W140"/>
    <mergeCell ref="X140:Y140"/>
    <mergeCell ref="Z140:AA140"/>
    <mergeCell ref="AD139:AE139"/>
    <mergeCell ref="AF139:AH139"/>
    <mergeCell ref="AI139:AK139"/>
    <mergeCell ref="AL139:AN139"/>
    <mergeCell ref="AO139:AQ139"/>
    <mergeCell ref="AR139:AT139"/>
    <mergeCell ref="A139:S139"/>
    <mergeCell ref="T139:U139"/>
    <mergeCell ref="V139:W139"/>
    <mergeCell ref="X139:Y139"/>
    <mergeCell ref="Z139:AA139"/>
    <mergeCell ref="AB139:AC139"/>
    <mergeCell ref="AD135:AE135"/>
    <mergeCell ref="BD135:BE135"/>
    <mergeCell ref="BF135:BI135"/>
    <mergeCell ref="BD136:BE136"/>
    <mergeCell ref="BF136:BG136"/>
    <mergeCell ref="BD138:BE138"/>
    <mergeCell ref="BF138:BG138"/>
    <mergeCell ref="A135:S135"/>
    <mergeCell ref="T135:U135"/>
    <mergeCell ref="V135:W135"/>
    <mergeCell ref="X135:Y135"/>
    <mergeCell ref="Z135:AA135"/>
    <mergeCell ref="AB135:AC135"/>
    <mergeCell ref="X134:Y134"/>
    <mergeCell ref="Z134:AA134"/>
    <mergeCell ref="AB134:AC134"/>
    <mergeCell ref="AD134:AE134"/>
    <mergeCell ref="BD134:BE134"/>
    <mergeCell ref="BF134:BI134"/>
    <mergeCell ref="Z133:AA133"/>
    <mergeCell ref="AB133:AC133"/>
    <mergeCell ref="AD133:AE133"/>
    <mergeCell ref="BD133:BE133"/>
    <mergeCell ref="BF133:BI133"/>
    <mergeCell ref="B134:O134"/>
    <mergeCell ref="P134:Q134"/>
    <mergeCell ref="R134:S134"/>
    <mergeCell ref="T134:U134"/>
    <mergeCell ref="V134:W134"/>
    <mergeCell ref="B133:O133"/>
    <mergeCell ref="P133:Q133"/>
    <mergeCell ref="R133:S133"/>
    <mergeCell ref="T133:U133"/>
    <mergeCell ref="V133:W133"/>
    <mergeCell ref="X133:Y133"/>
    <mergeCell ref="X132:Y132"/>
    <mergeCell ref="Z132:AA132"/>
    <mergeCell ref="AB132:AC132"/>
    <mergeCell ref="AD132:AE132"/>
    <mergeCell ref="BD132:BE132"/>
    <mergeCell ref="BF132:BI132"/>
    <mergeCell ref="Z130:AA130"/>
    <mergeCell ref="AB130:AC130"/>
    <mergeCell ref="AD130:AE130"/>
    <mergeCell ref="BD130:BE130"/>
    <mergeCell ref="BF130:BI130"/>
    <mergeCell ref="B132:O132"/>
    <mergeCell ref="P132:Q132"/>
    <mergeCell ref="R132:S132"/>
    <mergeCell ref="T132:U132"/>
    <mergeCell ref="V132:W132"/>
    <mergeCell ref="AB129:AC129"/>
    <mergeCell ref="AD129:AE129"/>
    <mergeCell ref="BD129:BE129"/>
    <mergeCell ref="BF129:BI129"/>
    <mergeCell ref="B130:O130"/>
    <mergeCell ref="P130:Q130"/>
    <mergeCell ref="R130:S130"/>
    <mergeCell ref="T130:U130"/>
    <mergeCell ref="V130:W130"/>
    <mergeCell ref="X130:Y130"/>
    <mergeCell ref="AD128:AE128"/>
    <mergeCell ref="BD128:BE128"/>
    <mergeCell ref="BF128:BI128"/>
    <mergeCell ref="B129:O129"/>
    <mergeCell ref="P129:Q129"/>
    <mergeCell ref="R129:S129"/>
    <mergeCell ref="T129:U129"/>
    <mergeCell ref="V129:W129"/>
    <mergeCell ref="X129:Y129"/>
    <mergeCell ref="Z129:AA129"/>
    <mergeCell ref="BD127:BE127"/>
    <mergeCell ref="BF127:BI127"/>
    <mergeCell ref="B128:O128"/>
    <mergeCell ref="P128:Q128"/>
    <mergeCell ref="R128:S128"/>
    <mergeCell ref="T128:U128"/>
    <mergeCell ref="V128:W128"/>
    <mergeCell ref="X128:Y128"/>
    <mergeCell ref="Z128:AA128"/>
    <mergeCell ref="AB128:AC128"/>
    <mergeCell ref="Z127:AA127"/>
    <mergeCell ref="AB127:AC127"/>
    <mergeCell ref="AD127:AE127"/>
    <mergeCell ref="X96:Y96"/>
    <mergeCell ref="Z96:AA96"/>
    <mergeCell ref="AB96:AC96"/>
    <mergeCell ref="AD96:AE96"/>
    <mergeCell ref="Z126:AA126"/>
    <mergeCell ref="AB126:AC126"/>
    <mergeCell ref="A120:BI120"/>
    <mergeCell ref="BF96:BI96"/>
    <mergeCell ref="B127:O127"/>
    <mergeCell ref="P127:Q127"/>
    <mergeCell ref="R127:S127"/>
    <mergeCell ref="T127:U127"/>
    <mergeCell ref="V127:W127"/>
    <mergeCell ref="B96:O96"/>
    <mergeCell ref="P96:Q96"/>
    <mergeCell ref="R96:S96"/>
    <mergeCell ref="X127:Y127"/>
    <mergeCell ref="V125:W125"/>
    <mergeCell ref="P108:Q108"/>
    <mergeCell ref="R108:S108"/>
    <mergeCell ref="T108:U108"/>
    <mergeCell ref="V108:W108"/>
    <mergeCell ref="V109:W109"/>
    <mergeCell ref="R111:S111"/>
    <mergeCell ref="R114:S114"/>
    <mergeCell ref="AD126:AE126"/>
    <mergeCell ref="BD126:BE126"/>
    <mergeCell ref="T124:U124"/>
    <mergeCell ref="V124:W124"/>
    <mergeCell ref="X126:Y126"/>
    <mergeCell ref="Z124:AA124"/>
    <mergeCell ref="X125:Y125"/>
    <mergeCell ref="Z125:AA125"/>
    <mergeCell ref="AD124:AE124"/>
    <mergeCell ref="BD124:BE124"/>
    <mergeCell ref="BF126:BI126"/>
    <mergeCell ref="AD106:AE106"/>
    <mergeCell ref="BD106:BE106"/>
    <mergeCell ref="BF106:BI106"/>
    <mergeCell ref="B123:O123"/>
    <mergeCell ref="B126:O126"/>
    <mergeCell ref="P126:Q126"/>
    <mergeCell ref="R126:S126"/>
    <mergeCell ref="T126:U126"/>
    <mergeCell ref="V126:W126"/>
    <mergeCell ref="BF108:BI108"/>
    <mergeCell ref="B105:O105"/>
    <mergeCell ref="B106:O106"/>
    <mergeCell ref="P106:Q106"/>
    <mergeCell ref="R106:S106"/>
    <mergeCell ref="T106:U106"/>
    <mergeCell ref="V106:W106"/>
    <mergeCell ref="X106:Y106"/>
    <mergeCell ref="Z106:AA106"/>
    <mergeCell ref="BF104:BI104"/>
    <mergeCell ref="X108:Y108"/>
    <mergeCell ref="Z108:AA108"/>
    <mergeCell ref="AB108:AC108"/>
    <mergeCell ref="AD108:AE108"/>
    <mergeCell ref="BD108:BE108"/>
    <mergeCell ref="BD104:BE104"/>
    <mergeCell ref="X104:Y104"/>
    <mergeCell ref="Z104:AA104"/>
    <mergeCell ref="AB104:AC104"/>
    <mergeCell ref="BF97:BI97"/>
    <mergeCell ref="P104:Q104"/>
    <mergeCell ref="R104:S104"/>
    <mergeCell ref="T104:U104"/>
    <mergeCell ref="V104:W104"/>
    <mergeCell ref="B102:O102"/>
    <mergeCell ref="P102:Q102"/>
    <mergeCell ref="R102:S102"/>
    <mergeCell ref="T102:U102"/>
    <mergeCell ref="B104:O104"/>
    <mergeCell ref="X97:Y97"/>
    <mergeCell ref="Z97:AA97"/>
    <mergeCell ref="AB97:AC97"/>
    <mergeCell ref="AD97:AE97"/>
    <mergeCell ref="BD97:BE97"/>
    <mergeCell ref="BD96:BE96"/>
    <mergeCell ref="V90:W90"/>
    <mergeCell ref="X90:Y90"/>
    <mergeCell ref="B97:O97"/>
    <mergeCell ref="P97:Q97"/>
    <mergeCell ref="R97:S97"/>
    <mergeCell ref="T97:U97"/>
    <mergeCell ref="V97:W97"/>
    <mergeCell ref="B95:O95"/>
    <mergeCell ref="T96:U96"/>
    <mergeCell ref="V96:W96"/>
    <mergeCell ref="B89:O89"/>
    <mergeCell ref="P89:Q89"/>
    <mergeCell ref="R89:S89"/>
    <mergeCell ref="Z91:AA91"/>
    <mergeCell ref="X91:Y91"/>
    <mergeCell ref="B90:O90"/>
    <mergeCell ref="P90:Q90"/>
    <mergeCell ref="R90:S90"/>
    <mergeCell ref="T89:U89"/>
    <mergeCell ref="T90:U90"/>
    <mergeCell ref="BF90:BI90"/>
    <mergeCell ref="BF91:BI91"/>
    <mergeCell ref="V89:W89"/>
    <mergeCell ref="X89:Y89"/>
    <mergeCell ref="B88:O88"/>
    <mergeCell ref="AD89:AE89"/>
    <mergeCell ref="BD89:BE89"/>
    <mergeCell ref="BF89:BI89"/>
    <mergeCell ref="AB89:AC89"/>
    <mergeCell ref="X88:Y88"/>
    <mergeCell ref="BF99:BI100"/>
    <mergeCell ref="BD88:BE88"/>
    <mergeCell ref="BF88:BI88"/>
    <mergeCell ref="Z89:AA89"/>
    <mergeCell ref="Z90:AA90"/>
    <mergeCell ref="AD99:AE99"/>
    <mergeCell ref="BD99:BE99"/>
    <mergeCell ref="AD100:AE100"/>
    <mergeCell ref="BD100:BE100"/>
    <mergeCell ref="BD90:BE90"/>
    <mergeCell ref="AB109:AC109"/>
    <mergeCell ref="Z109:AA109"/>
    <mergeCell ref="B100:O100"/>
    <mergeCell ref="P100:Q100"/>
    <mergeCell ref="R100:S100"/>
    <mergeCell ref="T100:U100"/>
    <mergeCell ref="V100:W100"/>
    <mergeCell ref="B101:O101"/>
    <mergeCell ref="B107:O107"/>
    <mergeCell ref="B112:O112"/>
    <mergeCell ref="AD109:AE109"/>
    <mergeCell ref="BD109:BE109"/>
    <mergeCell ref="BF109:BI109"/>
    <mergeCell ref="B110:O110"/>
    <mergeCell ref="B111:O111"/>
    <mergeCell ref="P111:Q111"/>
    <mergeCell ref="T111:U111"/>
    <mergeCell ref="B109:O109"/>
    <mergeCell ref="P109:Q109"/>
    <mergeCell ref="AB64:AC64"/>
    <mergeCell ref="V65:W65"/>
    <mergeCell ref="R66:S66"/>
    <mergeCell ref="X68:Y68"/>
    <mergeCell ref="Z68:AA68"/>
    <mergeCell ref="V66:W66"/>
    <mergeCell ref="X66:Y66"/>
    <mergeCell ref="V68:W68"/>
    <mergeCell ref="V64:W64"/>
    <mergeCell ref="V102:W102"/>
    <mergeCell ref="X102:Y102"/>
    <mergeCell ref="Z102:AA102"/>
    <mergeCell ref="AB102:AC102"/>
    <mergeCell ref="X86:Y86"/>
    <mergeCell ref="V99:W99"/>
    <mergeCell ref="AB99:AC99"/>
    <mergeCell ref="V87:W87"/>
    <mergeCell ref="Z64:AA64"/>
    <mergeCell ref="AB106:AC106"/>
    <mergeCell ref="AD103:AE103"/>
    <mergeCell ref="X109:Y109"/>
    <mergeCell ref="AD104:AE104"/>
    <mergeCell ref="Z113:AA113"/>
    <mergeCell ref="P66:Q66"/>
    <mergeCell ref="V73:W73"/>
    <mergeCell ref="X73:Y73"/>
    <mergeCell ref="R109:S109"/>
    <mergeCell ref="T109:U109"/>
    <mergeCell ref="X54:Y54"/>
    <mergeCell ref="BD66:BE66"/>
    <mergeCell ref="AB66:AC66"/>
    <mergeCell ref="BF113:BI113"/>
    <mergeCell ref="BD85:BE85"/>
    <mergeCell ref="BD65:BE65"/>
    <mergeCell ref="BF111:BI111"/>
    <mergeCell ref="AB100:AC100"/>
    <mergeCell ref="Z86:AA86"/>
    <mergeCell ref="Z99:AA99"/>
    <mergeCell ref="BF54:BI54"/>
    <mergeCell ref="BD87:BE87"/>
    <mergeCell ref="BD86:BE86"/>
    <mergeCell ref="AB91:AC91"/>
    <mergeCell ref="AD91:AE91"/>
    <mergeCell ref="BD91:BE91"/>
    <mergeCell ref="AD66:AE66"/>
    <mergeCell ref="AB68:AC68"/>
    <mergeCell ref="AD68:AE68"/>
    <mergeCell ref="AB87:AC87"/>
    <mergeCell ref="B116:O116"/>
    <mergeCell ref="P116:Q116"/>
    <mergeCell ref="R116:S116"/>
    <mergeCell ref="X85:Y85"/>
    <mergeCell ref="X99:Y99"/>
    <mergeCell ref="P88:Q88"/>
    <mergeCell ref="B113:O113"/>
    <mergeCell ref="P113:Q113"/>
    <mergeCell ref="V86:W86"/>
    <mergeCell ref="R88:S88"/>
    <mergeCell ref="T103:U103"/>
    <mergeCell ref="V103:W103"/>
    <mergeCell ref="BF124:BI125"/>
    <mergeCell ref="AB125:AC125"/>
    <mergeCell ref="AD125:AE125"/>
    <mergeCell ref="BD125:BE125"/>
    <mergeCell ref="Z114:AA114"/>
    <mergeCell ref="BD113:BE113"/>
    <mergeCell ref="X103:Y103"/>
    <mergeCell ref="Z103:AA103"/>
    <mergeCell ref="BD114:BE114"/>
    <mergeCell ref="BF114:BI114"/>
    <mergeCell ref="BF116:BI116"/>
    <mergeCell ref="BD116:BE116"/>
    <mergeCell ref="T114:U114"/>
    <mergeCell ref="V113:W113"/>
    <mergeCell ref="X113:Y113"/>
    <mergeCell ref="AB113:AC113"/>
    <mergeCell ref="AD113:AE113"/>
    <mergeCell ref="V111:W111"/>
    <mergeCell ref="X111:Y111"/>
    <mergeCell ref="Z111:AA111"/>
    <mergeCell ref="AB111:AC111"/>
    <mergeCell ref="AD111:AE111"/>
    <mergeCell ref="V114:W114"/>
    <mergeCell ref="X114:Y114"/>
    <mergeCell ref="AB114:AC114"/>
    <mergeCell ref="AD114:AE114"/>
    <mergeCell ref="BF87:BI87"/>
    <mergeCell ref="A102:A103"/>
    <mergeCell ref="AD102:AE102"/>
    <mergeCell ref="BD102:BE102"/>
    <mergeCell ref="BF102:BI103"/>
    <mergeCell ref="B103:O103"/>
    <mergeCell ref="P103:Q103"/>
    <mergeCell ref="R103:S103"/>
    <mergeCell ref="Z100:AA100"/>
    <mergeCell ref="X100:Y100"/>
    <mergeCell ref="V85:W85"/>
    <mergeCell ref="B86:O86"/>
    <mergeCell ref="P86:Q86"/>
    <mergeCell ref="BD111:BE111"/>
    <mergeCell ref="Z85:AA85"/>
    <mergeCell ref="T88:U88"/>
    <mergeCell ref="V88:W88"/>
    <mergeCell ref="R86:S86"/>
    <mergeCell ref="X87:Y87"/>
    <mergeCell ref="R85:S85"/>
    <mergeCell ref="B84:O84"/>
    <mergeCell ref="B87:O87"/>
    <mergeCell ref="P87:Q87"/>
    <mergeCell ref="R87:S87"/>
    <mergeCell ref="T87:U87"/>
    <mergeCell ref="R113:S113"/>
    <mergeCell ref="T113:U113"/>
    <mergeCell ref="T86:U86"/>
    <mergeCell ref="T85:U85"/>
    <mergeCell ref="B108:O108"/>
    <mergeCell ref="B114:O114"/>
    <mergeCell ref="P114:Q114"/>
    <mergeCell ref="A192:D192"/>
    <mergeCell ref="E192:BE192"/>
    <mergeCell ref="BF192:BI192"/>
    <mergeCell ref="E199:BE199"/>
    <mergeCell ref="BF199:BI199"/>
    <mergeCell ref="A184:D184"/>
    <mergeCell ref="V131:W131"/>
    <mergeCell ref="X131:Y131"/>
    <mergeCell ref="BF200:BI200"/>
    <mergeCell ref="E193:BE193"/>
    <mergeCell ref="BF193:BI193"/>
    <mergeCell ref="E185:BE185"/>
    <mergeCell ref="BF185:BI185"/>
    <mergeCell ref="A185:D185"/>
    <mergeCell ref="A186:D186"/>
    <mergeCell ref="E186:BE186"/>
    <mergeCell ref="BF186:BI186"/>
    <mergeCell ref="A187:D187"/>
    <mergeCell ref="Z87:AA87"/>
    <mergeCell ref="AD131:AE131"/>
    <mergeCell ref="BD131:BE131"/>
    <mergeCell ref="BF131:BI131"/>
    <mergeCell ref="B131:O131"/>
    <mergeCell ref="P74:Q74"/>
    <mergeCell ref="R74:S74"/>
    <mergeCell ref="T74:U74"/>
    <mergeCell ref="V74:W74"/>
    <mergeCell ref="X74:Y74"/>
    <mergeCell ref="Z73:AA73"/>
    <mergeCell ref="AB73:AC73"/>
    <mergeCell ref="E184:BE184"/>
    <mergeCell ref="BF184:BI184"/>
    <mergeCell ref="BD74:BE74"/>
    <mergeCell ref="BD103:BE103"/>
    <mergeCell ref="BF73:BI74"/>
    <mergeCell ref="B74:O74"/>
    <mergeCell ref="AD73:AE73"/>
    <mergeCell ref="AB103:AC103"/>
    <mergeCell ref="AD74:AE74"/>
    <mergeCell ref="AD87:AE87"/>
    <mergeCell ref="AB88:AC88"/>
    <mergeCell ref="AD94:AE94"/>
    <mergeCell ref="AB86:AC86"/>
    <mergeCell ref="AD86:AE86"/>
    <mergeCell ref="AD88:AE88"/>
    <mergeCell ref="AB90:AC90"/>
    <mergeCell ref="AD90:AE90"/>
    <mergeCell ref="AD93:AE93"/>
    <mergeCell ref="BD59:BE59"/>
    <mergeCell ref="BD73:BE73"/>
    <mergeCell ref="B72:O72"/>
    <mergeCell ref="A73:A74"/>
    <mergeCell ref="B73:O73"/>
    <mergeCell ref="P73:Q73"/>
    <mergeCell ref="R73:S73"/>
    <mergeCell ref="T73:U73"/>
    <mergeCell ref="Z74:AA74"/>
    <mergeCell ref="AB74:AC74"/>
    <mergeCell ref="T59:U59"/>
    <mergeCell ref="AB58:AC58"/>
    <mergeCell ref="AD58:AE58"/>
    <mergeCell ref="BD58:BE58"/>
    <mergeCell ref="BF58:BI59"/>
    <mergeCell ref="V59:W59"/>
    <mergeCell ref="X59:Y59"/>
    <mergeCell ref="Z59:AA59"/>
    <mergeCell ref="AB59:AC59"/>
    <mergeCell ref="AD59:AE59"/>
    <mergeCell ref="X57:Y57"/>
    <mergeCell ref="A58:A59"/>
    <mergeCell ref="B58:O58"/>
    <mergeCell ref="P58:Q58"/>
    <mergeCell ref="R58:S58"/>
    <mergeCell ref="T58:U58"/>
    <mergeCell ref="V58:W58"/>
    <mergeCell ref="B59:O59"/>
    <mergeCell ref="P59:Q59"/>
    <mergeCell ref="R59:S59"/>
    <mergeCell ref="V54:W54"/>
    <mergeCell ref="B57:O57"/>
    <mergeCell ref="P57:Q57"/>
    <mergeCell ref="R57:S57"/>
    <mergeCell ref="T57:U57"/>
    <mergeCell ref="V57:W57"/>
    <mergeCell ref="BF49:BI49"/>
    <mergeCell ref="B55:O55"/>
    <mergeCell ref="Z54:AA54"/>
    <mergeCell ref="AB54:AC54"/>
    <mergeCell ref="AD54:AE54"/>
    <mergeCell ref="BD54:BE54"/>
    <mergeCell ref="B54:O54"/>
    <mergeCell ref="P54:Q54"/>
    <mergeCell ref="R54:S54"/>
    <mergeCell ref="T54:U54"/>
    <mergeCell ref="T50:U50"/>
    <mergeCell ref="V50:W50"/>
    <mergeCell ref="X50:Y50"/>
    <mergeCell ref="AD50:AE50"/>
    <mergeCell ref="BD50:BE50"/>
    <mergeCell ref="BF50:BI50"/>
    <mergeCell ref="AB50:AC50"/>
    <mergeCell ref="Z50:AA50"/>
    <mergeCell ref="BD49:BE49"/>
    <mergeCell ref="X49:Y49"/>
    <mergeCell ref="Z49:AA49"/>
    <mergeCell ref="X48:Y48"/>
    <mergeCell ref="Z48:AA48"/>
    <mergeCell ref="AB48:AC48"/>
    <mergeCell ref="AB49:AC49"/>
    <mergeCell ref="B49:O49"/>
    <mergeCell ref="P49:Q49"/>
    <mergeCell ref="R49:S49"/>
    <mergeCell ref="T49:U49"/>
    <mergeCell ref="V49:W49"/>
    <mergeCell ref="AD49:AE49"/>
    <mergeCell ref="AD47:AE47"/>
    <mergeCell ref="BD47:BE47"/>
    <mergeCell ref="BF47:BI48"/>
    <mergeCell ref="B48:O48"/>
    <mergeCell ref="P48:Q48"/>
    <mergeCell ref="R48:S48"/>
    <mergeCell ref="T48:U48"/>
    <mergeCell ref="V48:W48"/>
    <mergeCell ref="AD48:AE48"/>
    <mergeCell ref="BD48:BE48"/>
    <mergeCell ref="A47:A48"/>
    <mergeCell ref="B47:O47"/>
    <mergeCell ref="P47:Q47"/>
    <mergeCell ref="R47:S47"/>
    <mergeCell ref="T47:U47"/>
    <mergeCell ref="AB47:AC47"/>
    <mergeCell ref="X44:Y44"/>
    <mergeCell ref="Z44:AA44"/>
    <mergeCell ref="AB44:AC44"/>
    <mergeCell ref="AD44:AE44"/>
    <mergeCell ref="BD44:BE44"/>
    <mergeCell ref="BF44:BI44"/>
    <mergeCell ref="Z43:AA43"/>
    <mergeCell ref="AB43:AC43"/>
    <mergeCell ref="AD43:AE43"/>
    <mergeCell ref="BD43:BE43"/>
    <mergeCell ref="BF43:BI43"/>
    <mergeCell ref="B44:O44"/>
    <mergeCell ref="P44:Q44"/>
    <mergeCell ref="R44:S44"/>
    <mergeCell ref="T44:U44"/>
    <mergeCell ref="V44:W44"/>
    <mergeCell ref="B43:O43"/>
    <mergeCell ref="P43:Q43"/>
    <mergeCell ref="R43:S43"/>
    <mergeCell ref="T43:U43"/>
    <mergeCell ref="V43:W43"/>
    <mergeCell ref="X43:Y43"/>
    <mergeCell ref="X42:Y42"/>
    <mergeCell ref="Z42:AA42"/>
    <mergeCell ref="AB42:AC42"/>
    <mergeCell ref="AD42:AE42"/>
    <mergeCell ref="BD42:BE42"/>
    <mergeCell ref="BF42:BI42"/>
    <mergeCell ref="Z41:AA41"/>
    <mergeCell ref="AB41:AC41"/>
    <mergeCell ref="AD41:AE41"/>
    <mergeCell ref="BD41:BE41"/>
    <mergeCell ref="BF41:BI41"/>
    <mergeCell ref="B42:O42"/>
    <mergeCell ref="P42:Q42"/>
    <mergeCell ref="R42:S42"/>
    <mergeCell ref="T42:U42"/>
    <mergeCell ref="V42:W42"/>
    <mergeCell ref="B41:O41"/>
    <mergeCell ref="P41:Q41"/>
    <mergeCell ref="R41:S41"/>
    <mergeCell ref="T41:U41"/>
    <mergeCell ref="V41:W41"/>
    <mergeCell ref="X41:Y41"/>
    <mergeCell ref="X39:Y39"/>
    <mergeCell ref="Z39:AA39"/>
    <mergeCell ref="AB39:AC39"/>
    <mergeCell ref="AD39:AE39"/>
    <mergeCell ref="BD39:BE39"/>
    <mergeCell ref="BF39:BI39"/>
    <mergeCell ref="Z38:AA38"/>
    <mergeCell ref="AB38:AC38"/>
    <mergeCell ref="AD38:AE38"/>
    <mergeCell ref="BD38:BE38"/>
    <mergeCell ref="BF38:BI38"/>
    <mergeCell ref="B39:O39"/>
    <mergeCell ref="P39:Q39"/>
    <mergeCell ref="R39:S39"/>
    <mergeCell ref="T39:U39"/>
    <mergeCell ref="V39:W39"/>
    <mergeCell ref="AB37:AC37"/>
    <mergeCell ref="AD37:AE37"/>
    <mergeCell ref="BD37:BE37"/>
    <mergeCell ref="BF37:BI37"/>
    <mergeCell ref="B38:O38"/>
    <mergeCell ref="P38:Q38"/>
    <mergeCell ref="R38:S38"/>
    <mergeCell ref="T38:U38"/>
    <mergeCell ref="V38:W38"/>
    <mergeCell ref="X38:Y38"/>
    <mergeCell ref="AD36:AE36"/>
    <mergeCell ref="BD36:BE36"/>
    <mergeCell ref="BF36:BI36"/>
    <mergeCell ref="B37:O37"/>
    <mergeCell ref="P37:Q37"/>
    <mergeCell ref="R37:S37"/>
    <mergeCell ref="T37:U37"/>
    <mergeCell ref="V37:W37"/>
    <mergeCell ref="X37:Y37"/>
    <mergeCell ref="Z37:AA37"/>
    <mergeCell ref="AX34:AZ34"/>
    <mergeCell ref="BA34:BC34"/>
    <mergeCell ref="B36:O36"/>
    <mergeCell ref="P36:Q36"/>
    <mergeCell ref="R36:S36"/>
    <mergeCell ref="T36:U36"/>
    <mergeCell ref="V36:W36"/>
    <mergeCell ref="X36:Y36"/>
    <mergeCell ref="Z36:AA36"/>
    <mergeCell ref="AB36:AC36"/>
    <mergeCell ref="X34:Y35"/>
    <mergeCell ref="AI34:AK34"/>
    <mergeCell ref="AL34:AN34"/>
    <mergeCell ref="AO34:AQ34"/>
    <mergeCell ref="AR34:AT34"/>
    <mergeCell ref="AU34:AW34"/>
    <mergeCell ref="AF34:AH34"/>
    <mergeCell ref="BD32:BE35"/>
    <mergeCell ref="BF32:BI35"/>
    <mergeCell ref="T33:U35"/>
    <mergeCell ref="V33:W35"/>
    <mergeCell ref="X33:AE33"/>
    <mergeCell ref="AF33:AK33"/>
    <mergeCell ref="AL33:AQ33"/>
    <mergeCell ref="AR33:AW33"/>
    <mergeCell ref="AX33:BC33"/>
    <mergeCell ref="BI17:BI18"/>
    <mergeCell ref="A32:A35"/>
    <mergeCell ref="B32:O35"/>
    <mergeCell ref="P32:Q35"/>
    <mergeCell ref="R32:S35"/>
    <mergeCell ref="T32:AE32"/>
    <mergeCell ref="AF32:BC32"/>
    <mergeCell ref="Z34:AA35"/>
    <mergeCell ref="AB34:AC35"/>
    <mergeCell ref="AD34:AE35"/>
    <mergeCell ref="BC17:BC18"/>
    <mergeCell ref="BD17:BD18"/>
    <mergeCell ref="BE17:BE18"/>
    <mergeCell ref="BF17:BF18"/>
    <mergeCell ref="BG17:BG18"/>
    <mergeCell ref="BH17:BH18"/>
    <mergeCell ref="AO17:AR17"/>
    <mergeCell ref="AS17:AS18"/>
    <mergeCell ref="AT17:AV17"/>
    <mergeCell ref="AW17:AW18"/>
    <mergeCell ref="AX17:BA17"/>
    <mergeCell ref="BB17:BB18"/>
    <mergeCell ref="AA17:AA18"/>
    <mergeCell ref="AB17:AE17"/>
    <mergeCell ref="AF17:AF18"/>
    <mergeCell ref="AG17:AI17"/>
    <mergeCell ref="AJ17:AJ18"/>
    <mergeCell ref="AK17:AN17"/>
    <mergeCell ref="K17:N17"/>
    <mergeCell ref="O17:R17"/>
    <mergeCell ref="S17:S18"/>
    <mergeCell ref="T17:V17"/>
    <mergeCell ref="W17:W18"/>
    <mergeCell ref="X17:Z17"/>
    <mergeCell ref="AB116:AC116"/>
    <mergeCell ref="A1:BI1"/>
    <mergeCell ref="B6:P6"/>
    <mergeCell ref="AE6:AL6"/>
    <mergeCell ref="AV10:BD10"/>
    <mergeCell ref="A17:A18"/>
    <mergeCell ref="B17:E17"/>
    <mergeCell ref="F17:F18"/>
    <mergeCell ref="G17:I17"/>
    <mergeCell ref="J17:J18"/>
    <mergeCell ref="R50:S50"/>
    <mergeCell ref="BF56:BI56"/>
    <mergeCell ref="X56:Y56"/>
    <mergeCell ref="T116:U116"/>
    <mergeCell ref="V116:W116"/>
    <mergeCell ref="X116:Y116"/>
    <mergeCell ref="BF57:BI57"/>
    <mergeCell ref="X58:Y58"/>
    <mergeCell ref="Z58:AA58"/>
    <mergeCell ref="Z116:AA116"/>
    <mergeCell ref="Z47:AA47"/>
    <mergeCell ref="B115:O115"/>
    <mergeCell ref="B46:O46"/>
    <mergeCell ref="P56:Q56"/>
    <mergeCell ref="R56:S56"/>
    <mergeCell ref="T56:U56"/>
    <mergeCell ref="V56:W56"/>
    <mergeCell ref="V47:W47"/>
    <mergeCell ref="B50:O50"/>
    <mergeCell ref="P50:Q50"/>
    <mergeCell ref="T121:U121"/>
    <mergeCell ref="X47:Y47"/>
    <mergeCell ref="Z56:AA56"/>
    <mergeCell ref="AB56:AC56"/>
    <mergeCell ref="AD56:AE56"/>
    <mergeCell ref="BD56:BE56"/>
    <mergeCell ref="Z57:AA57"/>
    <mergeCell ref="AB57:AC57"/>
    <mergeCell ref="AD57:AE57"/>
    <mergeCell ref="BD57:BE57"/>
    <mergeCell ref="AD116:AE116"/>
    <mergeCell ref="R124:S124"/>
    <mergeCell ref="Z131:AA131"/>
    <mergeCell ref="AB131:AC131"/>
    <mergeCell ref="AB121:AC121"/>
    <mergeCell ref="A121:A122"/>
    <mergeCell ref="B121:O121"/>
    <mergeCell ref="P121:Q121"/>
    <mergeCell ref="R121:S121"/>
    <mergeCell ref="V121:W121"/>
    <mergeCell ref="R131:S131"/>
    <mergeCell ref="T131:U131"/>
    <mergeCell ref="R122:S122"/>
    <mergeCell ref="X124:Y124"/>
    <mergeCell ref="P125:Q125"/>
    <mergeCell ref="T122:U122"/>
    <mergeCell ref="V122:W122"/>
    <mergeCell ref="X122:Y122"/>
    <mergeCell ref="R125:S125"/>
    <mergeCell ref="T125:U125"/>
    <mergeCell ref="BF196:BI196"/>
    <mergeCell ref="BF121:BI122"/>
    <mergeCell ref="AU146:BI149"/>
    <mergeCell ref="X121:Y121"/>
    <mergeCell ref="AB124:AC124"/>
    <mergeCell ref="Z122:AA122"/>
    <mergeCell ref="AB122:AC122"/>
    <mergeCell ref="Z121:AA121"/>
    <mergeCell ref="AD121:AE121"/>
    <mergeCell ref="BD121:BE121"/>
    <mergeCell ref="A222:AC222"/>
    <mergeCell ref="A160:AF161"/>
    <mergeCell ref="A174:D174"/>
    <mergeCell ref="E174:BE174"/>
    <mergeCell ref="A172:D172"/>
    <mergeCell ref="E196:BE196"/>
    <mergeCell ref="A183:D183"/>
    <mergeCell ref="A200:D200"/>
    <mergeCell ref="E200:BE200"/>
    <mergeCell ref="A175:D175"/>
    <mergeCell ref="BF171:BI171"/>
    <mergeCell ref="B122:O122"/>
    <mergeCell ref="P122:Q122"/>
    <mergeCell ref="E183:BE183"/>
    <mergeCell ref="BF183:BI183"/>
    <mergeCell ref="AJ160:BI161"/>
    <mergeCell ref="A162:F162"/>
    <mergeCell ref="H162:P162"/>
    <mergeCell ref="A124:A125"/>
    <mergeCell ref="A164:F164"/>
    <mergeCell ref="AJ218:AO218"/>
    <mergeCell ref="A221:AF221"/>
    <mergeCell ref="A218:F218"/>
    <mergeCell ref="A220:F220"/>
    <mergeCell ref="AJ220:AO220"/>
    <mergeCell ref="BD122:BE122"/>
    <mergeCell ref="AD122:AE122"/>
    <mergeCell ref="A165:F165"/>
    <mergeCell ref="B125:O125"/>
    <mergeCell ref="A170:D170"/>
    <mergeCell ref="A80:F80"/>
    <mergeCell ref="A81:F81"/>
    <mergeCell ref="AQ211:AV211"/>
    <mergeCell ref="AJ212:AO212"/>
    <mergeCell ref="A213:F213"/>
    <mergeCell ref="A214:F214"/>
    <mergeCell ref="AJ214:AO214"/>
    <mergeCell ref="B124:O124"/>
    <mergeCell ref="P124:Q124"/>
    <mergeCell ref="P131:Q131"/>
    <mergeCell ref="BF172:BI172"/>
    <mergeCell ref="AJ165:AO165"/>
    <mergeCell ref="A166:BI166"/>
    <mergeCell ref="AJ225:AO225"/>
    <mergeCell ref="A45:BI45"/>
    <mergeCell ref="A77:AF78"/>
    <mergeCell ref="AJ77:BI78"/>
    <mergeCell ref="A79:F79"/>
    <mergeCell ref="H79:P79"/>
    <mergeCell ref="AQ79:AV79"/>
    <mergeCell ref="T40:U40"/>
    <mergeCell ref="V40:W40"/>
    <mergeCell ref="X40:Y40"/>
    <mergeCell ref="AQ162:AV162"/>
    <mergeCell ref="A163:F163"/>
    <mergeCell ref="AQ222:AV222"/>
    <mergeCell ref="A215:AF215"/>
    <mergeCell ref="AJ215:BG216"/>
    <mergeCell ref="H217:M217"/>
    <mergeCell ref="AQ217:AV217"/>
    <mergeCell ref="BF174:BI174"/>
    <mergeCell ref="Z40:AA40"/>
    <mergeCell ref="AB40:AC40"/>
    <mergeCell ref="AD40:AE40"/>
    <mergeCell ref="BD40:BE40"/>
    <mergeCell ref="BF40:BI40"/>
    <mergeCell ref="E172:BE172"/>
    <mergeCell ref="B40:O40"/>
    <mergeCell ref="P40:Q40"/>
    <mergeCell ref="R40:S40"/>
  </mergeCells>
  <printOptions horizontalCentered="1"/>
  <pageMargins left="1.1023622047244095" right="0" top="0.5511811023622047" bottom="0.5511811023622047" header="0.11811023622047244" footer="0.11811023622047244"/>
  <pageSetup fitToHeight="0" fitToWidth="1"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2018-06-21T05:44:16Z</cp:lastPrinted>
  <dcterms:created xsi:type="dcterms:W3CDTF">1999-02-26T09:40:51Z</dcterms:created>
  <dcterms:modified xsi:type="dcterms:W3CDTF">2018-06-27T12:21:13Z</dcterms:modified>
  <cp:category/>
  <cp:version/>
  <cp:contentType/>
  <cp:contentStatus/>
</cp:coreProperties>
</file>