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0" yWindow="65464" windowWidth="5700" windowHeight="11796" tabRatio="584" activeTab="0"/>
  </bookViews>
  <sheets>
    <sheet name="1-38 01 01" sheetId="1" r:id="rId1"/>
  </sheets>
  <definedNames/>
  <calcPr fullCalcOnLoad="1"/>
</workbook>
</file>

<file path=xl/sharedStrings.xml><?xml version="1.0" encoding="utf-8"?>
<sst xmlns="http://schemas.openxmlformats.org/spreadsheetml/2006/main" count="663" uniqueCount="409">
  <si>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</si>
  <si>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</si>
  <si>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</si>
  <si>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</si>
  <si>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</si>
  <si>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</si>
  <si>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</si>
  <si>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</si>
  <si>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</si>
  <si>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</si>
  <si>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</si>
  <si>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</si>
  <si>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</si>
  <si>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</si>
  <si>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</si>
  <si>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</si>
  <si>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</si>
  <si>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</si>
  <si>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</si>
  <si>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</si>
  <si>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</si>
  <si>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</si>
  <si>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</si>
  <si>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</si>
  <si>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</si>
  <si>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</si>
  <si>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</si>
  <si>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</si>
  <si>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</si>
  <si>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</si>
  <si>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</si>
  <si>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</si>
  <si>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</si>
  <si>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</si>
  <si>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</si>
  <si>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</si>
  <si>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</si>
  <si>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</si>
  <si>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</si>
  <si>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</si>
  <si>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</si>
  <si>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</si>
  <si>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</si>
  <si>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</si>
  <si>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</si>
  <si>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</si>
  <si>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</si>
  <si>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</si>
  <si>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</si>
  <si>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</si>
  <si>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</si>
  <si>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</si>
  <si>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</si>
  <si>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</si>
  <si>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</si>
  <si>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</si>
  <si>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</si>
  <si>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</si>
  <si>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</si>
  <si>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</si>
  <si>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</si>
  <si>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</si>
  <si>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</si>
  <si>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</si>
  <si>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</si>
  <si>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</si>
  <si>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</si>
  <si>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</si>
  <si>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</si>
  <si>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</si>
  <si>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</si>
  <si>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</si>
  <si>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</si>
  <si>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</si>
  <si>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</si>
  <si>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</si>
  <si>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</si>
  <si>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</si>
  <si>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</si>
  <si>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</si>
  <si>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</si>
  <si>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</si>
  <si>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</si>
  <si>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</si>
  <si>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</si>
  <si>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</si>
  <si>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</si>
  <si>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</si>
  <si>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</si>
  <si>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</si>
  <si>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</si>
  <si>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</si>
  <si>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</si>
  <si>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</si>
  <si>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</si>
  <si>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</si>
  <si>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</si>
  <si>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</si>
  <si>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</si>
  <si>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</si>
  <si>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</si>
  <si>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</si>
  <si>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</si>
  <si>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</si>
  <si>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</si>
  <si>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</si>
  <si>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1.2</t>
  </si>
  <si>
    <t>1.3</t>
  </si>
  <si>
    <t>2.2</t>
  </si>
  <si>
    <t>4.2</t>
  </si>
  <si>
    <t>VIII. Матрица компетенций</t>
  </si>
  <si>
    <t>СОГЛАСОВАНО</t>
  </si>
  <si>
    <t xml:space="preserve">     (подпись)    М.П.</t>
  </si>
  <si>
    <t>(дата)</t>
  </si>
  <si>
    <t xml:space="preserve">     (подпись)   </t>
  </si>
  <si>
    <t>Эксперт-нормоконтролер</t>
  </si>
  <si>
    <t>1.4</t>
  </si>
  <si>
    <t>1.5</t>
  </si>
  <si>
    <t>1.6</t>
  </si>
  <si>
    <t>IV курс</t>
  </si>
  <si>
    <t>1.7</t>
  </si>
  <si>
    <t>1.8</t>
  </si>
  <si>
    <t>2.4</t>
  </si>
  <si>
    <t>2.5</t>
  </si>
  <si>
    <t>2.6</t>
  </si>
  <si>
    <t>IV</t>
  </si>
  <si>
    <t>2.7</t>
  </si>
  <si>
    <t>2.8</t>
  </si>
  <si>
    <t xml:space="preserve">  (подпись)  М.П.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</si>
  <si>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</si>
  <si>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</si>
  <si>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3.2</t>
  </si>
  <si>
    <t>2.9</t>
  </si>
  <si>
    <t>2.10</t>
  </si>
  <si>
    <t>2.11</t>
  </si>
  <si>
    <t>Начальник Главного управления профессионального образования
Министерства образования Республики Беларусь</t>
  </si>
  <si>
    <t>ТИПОВОЙ УЧЕБНЫЙ  ПЛАН</t>
  </si>
  <si>
    <t>ГОСУДАРСТВЕННЫЙ КОМПОНЕНТ</t>
  </si>
  <si>
    <t>Философия</t>
  </si>
  <si>
    <t>2</t>
  </si>
  <si>
    <t>4</t>
  </si>
  <si>
    <t>ФАКУЛЬТАТИВНЫЕ ДИСЦИПЛИНЫ</t>
  </si>
  <si>
    <t>ДОПОЛНИТЕЛЬНЫЕ ВИДЫ ОБУЧЕНИЯ</t>
  </si>
  <si>
    <t>2.12</t>
  </si>
  <si>
    <t>3</t>
  </si>
  <si>
    <t>1 семестр,
17 недель</t>
  </si>
  <si>
    <t>3 семестр,
17 недель</t>
  </si>
  <si>
    <t>5 семестр,
17 недель</t>
  </si>
  <si>
    <t xml:space="preserve">Специальность </t>
  </si>
  <si>
    <t xml:space="preserve">1-38 01 01 Механические и электромеханические приборы </t>
  </si>
  <si>
    <t>и аппараты</t>
  </si>
  <si>
    <t xml:space="preserve">Квалификация </t>
  </si>
  <si>
    <t>инженер-электромеханик</t>
  </si>
  <si>
    <t>2 семестр,
16 недель</t>
  </si>
  <si>
    <t>4 семестр,
16 недель</t>
  </si>
  <si>
    <t>6 семестр,
16 недель</t>
  </si>
  <si>
    <t>Математика</t>
  </si>
  <si>
    <t>Физика</t>
  </si>
  <si>
    <t>Теоретическая механика</t>
  </si>
  <si>
    <t>Автоматика</t>
  </si>
  <si>
    <t>Курсовая работа по учебной дисциплине "Автоматика"</t>
  </si>
  <si>
    <t>Прикладная механика</t>
  </si>
  <si>
    <t>Курсовая работа по учебной дисциплине "Прикладная механика"</t>
  </si>
  <si>
    <t>Инженерная графика</t>
  </si>
  <si>
    <t>Экономика производства</t>
  </si>
  <si>
    <t xml:space="preserve">Организация производства и управление предприятием </t>
  </si>
  <si>
    <t>Курсовая работа по учебной дисциплине "Организация производства и управление предприятием "</t>
  </si>
  <si>
    <t>Охрана труда</t>
  </si>
  <si>
    <t>Основы эколого-энергетической устойчивости производства</t>
  </si>
  <si>
    <t>Защита населения и объектов от чрезвычайных ситуаций. Радиационная безопасность</t>
  </si>
  <si>
    <t>Иностранный язык</t>
  </si>
  <si>
    <t>Белорусский язык (профессиональная лексика)</t>
  </si>
  <si>
    <t>Технология приборостроения</t>
  </si>
  <si>
    <t>Курсовой проект по учебной дисциплине "Технология приборостроения"</t>
  </si>
  <si>
    <t>Технологическое оборудование и оснастка в приборостроении</t>
  </si>
  <si>
    <t>Элементы приборов</t>
  </si>
  <si>
    <t>Конструирование приборов</t>
  </si>
  <si>
    <t>Курсовой проект по учебной дисциплине "Конструирование приборов"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</si>
  <si>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</si>
  <si>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</si>
  <si>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</si>
  <si>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</si>
  <si>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</si>
  <si>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</si>
  <si>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</si>
  <si>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</si>
  <si>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</si>
  <si>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</si>
  <si>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</si>
  <si>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</si>
  <si>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</si>
  <si>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Физические основы измерений</t>
  </si>
  <si>
    <t>Теория вероятности и математическая статистика</t>
  </si>
  <si>
    <t>Теория и устройства преобразования информации</t>
  </si>
  <si>
    <t>Информатика</t>
  </si>
  <si>
    <t>Курсовая работа по учебной дисциплине "Информатика"</t>
  </si>
  <si>
    <t>2.3</t>
  </si>
  <si>
    <t>Метрология</t>
  </si>
  <si>
    <t>Стандартизация норм точности</t>
  </si>
  <si>
    <t>Детали и механизмы приборов</t>
  </si>
  <si>
    <t>Курсовой проект по учебной дисциплине "Детали и механизмы приборов"</t>
  </si>
  <si>
    <t>Материаловедение и технология материалов</t>
  </si>
  <si>
    <t>Системы CAD в приборостроении</t>
  </si>
  <si>
    <t>Привод в приборостроении</t>
  </si>
  <si>
    <t>Автоматизация производственных процессов в приборостроении</t>
  </si>
  <si>
    <t>Электрофизические и электрохимические методы обработки материалов</t>
  </si>
  <si>
    <t>2.13</t>
  </si>
  <si>
    <t>2.14</t>
  </si>
  <si>
    <t>2.15</t>
  </si>
  <si>
    <t>2.16</t>
  </si>
  <si>
    <t>2.17</t>
  </si>
  <si>
    <t>2.18</t>
  </si>
  <si>
    <t>Теория и расчет измерительных приборов и систем</t>
  </si>
  <si>
    <t>Курсовая работа по учебной дисциплине "Теория и расчет измерительных приборов и систем"</t>
  </si>
  <si>
    <t>Приборы для измерения длин и углов</t>
  </si>
  <si>
    <t>Приборы автоматического контроля</t>
  </si>
  <si>
    <t>Методы и средства измерения физических величин</t>
  </si>
  <si>
    <t>Курсовой проект по учебной дисциплине "Методы и средства измерения физических величин"</t>
  </si>
  <si>
    <t>2.19</t>
  </si>
  <si>
    <t>2.21</t>
  </si>
  <si>
    <t>3.3</t>
  </si>
  <si>
    <t>Коррупция и ее общественная опасность</t>
  </si>
  <si>
    <t>Введение в инженерное образование</t>
  </si>
  <si>
    <t>Перевод технической литературы</t>
  </si>
  <si>
    <t>Физическая культура</t>
  </si>
  <si>
    <t>Станочная</t>
  </si>
  <si>
    <t>Технологическая</t>
  </si>
  <si>
    <t>Конструкторско-технологическая</t>
  </si>
  <si>
    <t>Преддипломная</t>
  </si>
  <si>
    <t>Защита дипломного проекта в ГЭК</t>
  </si>
  <si>
    <t>А.М. Маляревич</t>
  </si>
  <si>
    <t>М.Г. Киселев</t>
  </si>
  <si>
    <t>Физические основы и теоретические принципы построения электробытовых приборов</t>
  </si>
  <si>
    <t>Курсовая работа по учебной дисциплине "Физические основы и теоретические принципы построения электробытовых приборов"</t>
  </si>
  <si>
    <t>Электробытовые приборы, машины и аппараты</t>
  </si>
  <si>
    <t>Курсовой проект по учебной дисциплине "Электробытовые приборы, машины и аппараты"</t>
  </si>
  <si>
    <t>Приборы для контроля параметров в бытовой технике</t>
  </si>
  <si>
    <t>Приборы и системы записи и воспроизведения аудио- и видеоинформации</t>
  </si>
  <si>
    <t>/1-6</t>
  </si>
  <si>
    <t>Курсовая работа по учебной дисциплине "Технологическое оборудование и оснастка в приборостроении"</t>
  </si>
  <si>
    <t>Модуль "Математика"</t>
  </si>
  <si>
    <t>Модуль "Физика"</t>
  </si>
  <si>
    <t>Модуль "Автоматизация 1"</t>
  </si>
  <si>
    <t>Модуль "Экономика"</t>
  </si>
  <si>
    <t>Модуль "Безопасность жизнедеятельности"</t>
  </si>
  <si>
    <t>Модуль "Профессиональная лексика"</t>
  </si>
  <si>
    <t>Модуль "Электротехника 1"</t>
  </si>
  <si>
    <t>Модуль "Теоретические основы измерений"</t>
  </si>
  <si>
    <t>Модуль "Механика 1"</t>
  </si>
  <si>
    <t>Модуль "Технология 1"</t>
  </si>
  <si>
    <t>Модуль "Конструирование 1"</t>
  </si>
  <si>
    <t>Модуль "Взаимозаменяемость и технические измерения"</t>
  </si>
  <si>
    <t>Модуль "Механика 2"</t>
  </si>
  <si>
    <t>Модуль "Электротехника 2"</t>
  </si>
  <si>
    <t>Электроника и схемотехника аналоговых и цифровых устройств</t>
  </si>
  <si>
    <t>Модуль "Конструирование 2"</t>
  </si>
  <si>
    <t>Модуль "Автоматизация 2"</t>
  </si>
  <si>
    <t>Модуль "Инженерная графика"</t>
  </si>
  <si>
    <t>УК-1</t>
  </si>
  <si>
    <t>УК-2</t>
  </si>
  <si>
    <t>УК-3</t>
  </si>
  <si>
    <t>УК-4</t>
  </si>
  <si>
    <t>УК-5</t>
  </si>
  <si>
    <t>БПК-1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</si>
  <si>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</t>
  </si>
  <si>
    <t>БПК-2</t>
  </si>
  <si>
    <t>БПК-3</t>
  </si>
  <si>
    <t>Владеть основными понятиями и законами физики, принципами экспериментального и теоретического изучения физических явлений и процессов; применять полученные знания для решения задач теоретической и практической направленности</t>
  </si>
  <si>
    <t>Владеть способами графического изображения предметов на плоскости и в пространстве, требованиями Единой системы конструкторской документации; создавать чертежи деталей и узлов; оформлять и разрабатывать конструкторскую документацию</t>
  </si>
  <si>
    <t>БПК-4</t>
  </si>
  <si>
    <t>БПК-5</t>
  </si>
  <si>
    <t>Производить практические расчеты технических конструкций и их элементов на прочность, устойчивость, жесткость; знать устройство и принципы взаимодействия деталей машин общего назначения, виды и характер их разрушений</t>
  </si>
  <si>
    <t>БПК-6</t>
  </si>
  <si>
    <t>БПК-7</t>
  </si>
  <si>
    <t>БПК-8</t>
  </si>
  <si>
    <t>Владеть основами теории автоматического управления и регулирования, применять полученные знания для расчета систем автоматического управления и анализа динамики технических устройств</t>
  </si>
  <si>
    <t>Теоретические основы электротехники</t>
  </si>
  <si>
    <t>Владеть основными понятиями и методами математики; применять полученные знания для решения задач теоретической и практической направленности</t>
  </si>
  <si>
    <t>БПК-9</t>
  </si>
  <si>
    <t>БПК-10</t>
  </si>
  <si>
    <t>БПК-11</t>
  </si>
  <si>
    <t>Быть способным  использовать экономические знания для принятия рациональных решений в профессиональной деятельности; уметь рассчитать цены на продукцию и оценивать экономические результаты деятельности предприятия</t>
  </si>
  <si>
    <t>Владеть основными методами защиты производственного персонала и населения от возможных последствий аварий, катастроф, стихийных бедствий; знать и применять основные правовые, организационные и инженерные основы обеспечения безопасных и здоровых условий труда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</si>
  <si>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 в области приборостроения, использовать иностранный язык в качестве инструмента профессиональной деятельности</t>
  </si>
  <si>
    <t>УК-6</t>
  </si>
  <si>
    <t>Уметь применять в профессиональной деятельности методологию обеспечения взаимозаменяемости элементов технических систем механического типа, методы нормирования точности параметров, деталей, сборочных единиц и изделий в целом</t>
  </si>
  <si>
    <t>БПК-12</t>
  </si>
  <si>
    <t>БПК-13</t>
  </si>
  <si>
    <t>Знать маркировку, основные свойства, область применения, технологические способы получения и обработки конструкционных материалов; определять методы и режимы их механической, термической и химико-термической обработки</t>
  </si>
  <si>
    <t>СК-1</t>
  </si>
  <si>
    <t>СК-2</t>
  </si>
  <si>
    <t>СК-3</t>
  </si>
  <si>
    <t xml:space="preserve">Владеть методиками расчетов проектируемых электромеханических и электронных устройств и изделий, применять в профессиональной деятельности навыки составления, расчета их основных компонентов и параметров </t>
  </si>
  <si>
    <t>Владеть методиками использования программных средств CAD для проектирования изделий приборостроения и оформления конструкторской и технологической документации</t>
  </si>
  <si>
    <t>Быть способным производить практические расчеты деталей, узлов и базовых механизмов приборов и машин; определять рациональные варианты передач приводов машин и механизмов</t>
  </si>
  <si>
    <t>Владеть основными понятиями законодательной и прикладной метрологии и использовать их в профессиональной деятельности</t>
  </si>
  <si>
    <t>Быть способным разрабатывать технологические процессы изготовления изделий и технологическую документацию, следить за соблюдением технологических процессов и соответствия режимов работы действующим стандартам, правилам и нормам, работать с технологической и нормативно-технической документацией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</si>
  <si>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</si>
  <si>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</si>
  <si>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</si>
  <si>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</si>
  <si>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</si>
  <si>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</si>
  <si>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</si>
  <si>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</si>
  <si>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1.1</t>
  </si>
  <si>
    <t>Владеть методиками выбора, расчета и проектирования датчиков физических величин, схем обработки сигналов датчиков, уметь разрабатывать конструкции датчиков</t>
  </si>
  <si>
    <t>Уметь разрабатывать технические задания на проектируемые изделия, разрабатывать конструкции приборов, разрабатывать конструкторскую документацию при проектировании объектов производства, работать с конструкторской и нормативно-технической документацией</t>
  </si>
  <si>
    <t xml:space="preserve">Владеть физическими основами преобразования измеряемых параметров в величины, удобные для дальнейшей обработке, методами и средствами преобразования измерительной информации, применять полученные знания при проектировании приборов </t>
  </si>
  <si>
    <t>Знать современные прогрессивные методы обработки материалов, применяемых вприборостроении, применять эти знания при проектировании изделий приборостроения</t>
  </si>
  <si>
    <t>Понимать принципы функционирования современных исполнительных устройств и применять их при проектировании приборов и систем автоматизации производства</t>
  </si>
  <si>
    <t>Владеть основными методами и средствами автоматизации производственных процессов в приборостроении, использовать полученные знания при проектировании технологических процессов изготовления изделий и конструировании средств автоматизации</t>
  </si>
  <si>
    <t>Владеть методиками построения и проектных расчетов средств измерения, обеспечения их точности и надежности, использовать полученные знания при проектровании измерительных приборов</t>
  </si>
  <si>
    <t>Знать конструкции, принцип действия и характеристики средств измерения и контроля физических величин, использовать полученные знания для модернизации и проектирования приборов</t>
  </si>
  <si>
    <t>Знать основные методы и средства автоматизации измерений физических величин,  использовать полученные знания для модернизации и проектирования приборов</t>
  </si>
  <si>
    <t>СК-12</t>
  </si>
  <si>
    <t>СК-13</t>
  </si>
  <si>
    <t>Знать конструкции, принцип действия и характеристики современных электробытовых приборов и машин, использовать полученные знания для модернизации и проектирования изделий</t>
  </si>
  <si>
    <t>Владеть методами и средствами измерения и контроля параметров, характеризующих процессы в изделиях бытовой техники, использовать полученные знания при проектировании</t>
  </si>
  <si>
    <t>2.3, 2.4</t>
  </si>
  <si>
    <t>СК-14</t>
  </si>
  <si>
    <t>СК-15</t>
  </si>
  <si>
    <t>СК-16</t>
  </si>
  <si>
    <t>Владеть физическими основами, методиками построения и проектных расчетов изделий бытовой техники, обеспечения их работоспособности, использовать полученные знания при проектировании бытовых приборов</t>
  </si>
  <si>
    <t>3.4</t>
  </si>
  <si>
    <t>/2</t>
  </si>
  <si>
    <t>/1</t>
  </si>
  <si>
    <t>/8</t>
  </si>
  <si>
    <t>/5,6</t>
  </si>
  <si>
    <t>Владеть основами электрических и магнитных явлений и уметь их использовать при проектировании машин и приборов</t>
  </si>
  <si>
    <t>МИНИСТЕРСТВО ОБРАЗОВАНИЯ РЕСПУБЛИКИ БЕЛАРУСЬ</t>
  </si>
  <si>
    <t>Политология</t>
  </si>
  <si>
    <t>Модуль "Информатика"</t>
  </si>
  <si>
    <t>Специализации согласно ОКРБ 011-2009</t>
  </si>
  <si>
    <t>2.22</t>
  </si>
  <si>
    <t>2.13, 2.14</t>
  </si>
  <si>
    <t>2.16, 2.18</t>
  </si>
  <si>
    <t>2.20, 2.22</t>
  </si>
  <si>
    <t>Социально-гуманитарный модуль 1</t>
  </si>
  <si>
    <t>Социально-гуманитарный модуль 2</t>
  </si>
  <si>
    <t>УК-7</t>
  </si>
  <si>
    <t>УК-8</t>
  </si>
  <si>
    <t>УК-9</t>
  </si>
  <si>
    <t>3.3, 4.1</t>
  </si>
  <si>
    <t>Уметь учиться, повышать свою квалификацию в течение всей жизни</t>
  </si>
  <si>
    <t>Владеть навыками здоровьесбережения</t>
  </si>
  <si>
    <t>Обладать качествами гражданственности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</si>
  <si>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</si>
  <si>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Название модуля,
учебной дисциплины, курсового проекта (курсовой работы)</t>
  </si>
  <si>
    <t>КОМПОНЕНТ УЧРЕЖДЕНИЯ ВЫСШЕГО ОБРАЗОВАНИЯ</t>
  </si>
  <si>
    <t>Код модуля, учебной дисциплины</t>
  </si>
  <si>
    <t>Разработан в качестве примера реализации образовательного стандарта по специальности 1-38 01 01 "Механические и электромеханические приборы и аппараты".</t>
  </si>
  <si>
    <t>Применять физико-математические методы для расчетов механизмов, машин и конструкций, разрабатывать и анализировать их кинематические и динамические схемы</t>
  </si>
  <si>
    <t>С.А. Касперович</t>
  </si>
  <si>
    <t>И.В. Титович</t>
  </si>
  <si>
    <t>Продолжение типового учебного плана по специальности 1-38 01 01 "Механические и электромеханические приборы и аппараты", регистрационный №_______________________________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</si>
  <si>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</si>
  <si>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 Государственного учреждения образования
«Республиканский институт высшей школы»</t>
  </si>
  <si>
    <r>
      <t xml:space="preserve">Срок обучения  </t>
    </r>
    <r>
      <rPr>
        <sz val="28"/>
        <color indexed="8"/>
        <rFont val="Times New Roman"/>
        <family val="1"/>
      </rPr>
      <t>4 года</t>
    </r>
  </si>
  <si>
    <r>
      <t xml:space="preserve">7 семестр,
</t>
    </r>
    <r>
      <rPr>
        <sz val="22"/>
        <color indexed="8"/>
        <rFont val="Times New Roman"/>
        <family val="1"/>
      </rPr>
      <t>16 недель</t>
    </r>
  </si>
  <si>
    <r>
      <t>8 семестр,
8</t>
    </r>
    <r>
      <rPr>
        <sz val="22"/>
        <color indexed="8"/>
        <rFont val="Times New Roman"/>
        <family val="1"/>
      </rPr>
      <t xml:space="preserve"> недель</t>
    </r>
  </si>
  <si>
    <r>
      <rPr>
        <u val="single"/>
        <sz val="22"/>
        <color indexed="8"/>
        <rFont val="Times New Roman"/>
        <family val="1"/>
      </rPr>
      <t xml:space="preserve">29 </t>
    </r>
    <r>
      <rPr>
        <sz val="22"/>
        <color indexed="8"/>
        <rFont val="Times New Roman"/>
        <family val="1"/>
      </rPr>
      <t xml:space="preserve">
09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10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</si>
  <si>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10
</t>
    </r>
    <r>
      <rPr>
        <u val="single"/>
        <sz val="22"/>
        <color indexed="8"/>
        <rFont val="Times New Roman"/>
        <family val="1"/>
      </rPr>
      <t>02</t>
    </r>
    <r>
      <rPr>
        <sz val="22"/>
        <color indexed="8"/>
        <rFont val="Times New Roman"/>
        <family val="1"/>
      </rPr>
      <t xml:space="preserve">
11</t>
    </r>
  </si>
  <si>
    <r>
      <rPr>
        <u val="single"/>
        <sz val="22"/>
        <color indexed="8"/>
        <rFont val="Times New Roman"/>
        <family val="1"/>
      </rPr>
      <t xml:space="preserve">29 </t>
    </r>
    <r>
      <rPr>
        <sz val="22"/>
        <color indexed="8"/>
        <rFont val="Times New Roman"/>
        <family val="1"/>
      </rPr>
      <t xml:space="preserve">
12
</t>
    </r>
    <r>
      <rPr>
        <u val="single"/>
        <sz val="22"/>
        <color indexed="8"/>
        <rFont val="Times New Roman"/>
        <family val="1"/>
      </rPr>
      <t>04</t>
    </r>
    <r>
      <rPr>
        <sz val="22"/>
        <color indexed="8"/>
        <rFont val="Times New Roman"/>
        <family val="1"/>
      </rPr>
      <t xml:space="preserve">
01</t>
    </r>
  </si>
  <si>
    <r>
      <rPr>
        <u val="single"/>
        <sz val="22"/>
        <color indexed="8"/>
        <rFont val="Times New Roman"/>
        <family val="1"/>
      </rPr>
      <t xml:space="preserve">26 </t>
    </r>
    <r>
      <rPr>
        <sz val="22"/>
        <color indexed="8"/>
        <rFont val="Times New Roman"/>
        <family val="1"/>
      </rPr>
      <t xml:space="preserve">
01
</t>
    </r>
    <r>
      <rPr>
        <u val="single"/>
        <sz val="22"/>
        <color indexed="8"/>
        <rFont val="Times New Roman"/>
        <family val="1"/>
      </rPr>
      <t>01</t>
    </r>
    <r>
      <rPr>
        <sz val="22"/>
        <color indexed="8"/>
        <rFont val="Times New Roman"/>
        <family val="1"/>
      </rPr>
      <t xml:space="preserve">
02</t>
    </r>
  </si>
  <si>
    <r>
      <rPr>
        <u val="single"/>
        <sz val="22"/>
        <color indexed="8"/>
        <rFont val="Times New Roman"/>
        <family val="1"/>
      </rPr>
      <t xml:space="preserve">23 </t>
    </r>
    <r>
      <rPr>
        <sz val="22"/>
        <color indexed="8"/>
        <rFont val="Times New Roman"/>
        <family val="1"/>
      </rPr>
      <t xml:space="preserve">
02
</t>
    </r>
    <r>
      <rPr>
        <u val="single"/>
        <sz val="22"/>
        <color indexed="8"/>
        <rFont val="Times New Roman"/>
        <family val="1"/>
      </rPr>
      <t>01</t>
    </r>
    <r>
      <rPr>
        <sz val="22"/>
        <color indexed="8"/>
        <rFont val="Times New Roman"/>
        <family val="1"/>
      </rPr>
      <t xml:space="preserve">
03</t>
    </r>
  </si>
  <si>
    <r>
      <rPr>
        <u val="single"/>
        <sz val="22"/>
        <color indexed="8"/>
        <rFont val="Times New Roman"/>
        <family val="1"/>
      </rPr>
      <t xml:space="preserve">30 </t>
    </r>
    <r>
      <rPr>
        <sz val="22"/>
        <color indexed="8"/>
        <rFont val="Times New Roman"/>
        <family val="1"/>
      </rPr>
      <t xml:space="preserve">
03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04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</si>
  <si>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04
</t>
    </r>
    <r>
      <rPr>
        <u val="single"/>
        <sz val="22"/>
        <color indexed="8"/>
        <rFont val="Times New Roman"/>
        <family val="1"/>
      </rPr>
      <t>03</t>
    </r>
    <r>
      <rPr>
        <sz val="22"/>
        <color indexed="8"/>
        <rFont val="Times New Roman"/>
        <family val="1"/>
      </rPr>
      <t xml:space="preserve">
05</t>
    </r>
  </si>
  <si>
    <r>
      <rPr>
        <u val="single"/>
        <sz val="22"/>
        <color indexed="8"/>
        <rFont val="Times New Roman"/>
        <family val="1"/>
      </rPr>
      <t xml:space="preserve">29 </t>
    </r>
    <r>
      <rPr>
        <sz val="22"/>
        <color indexed="8"/>
        <rFont val="Times New Roman"/>
        <family val="1"/>
      </rPr>
      <t xml:space="preserve">
06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07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</si>
  <si>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07
</t>
    </r>
    <r>
      <rPr>
        <u val="single"/>
        <sz val="22"/>
        <color indexed="8"/>
        <rFont val="Times New Roman"/>
        <family val="1"/>
      </rPr>
      <t>02</t>
    </r>
    <r>
      <rPr>
        <sz val="22"/>
        <color indexed="8"/>
        <rFont val="Times New Roman"/>
        <family val="1"/>
      </rPr>
      <t xml:space="preserve">
08</t>
    </r>
  </si>
  <si>
    <t>Протокол № 6 от 14 февраля 2018 г.</t>
  </si>
  <si>
    <t>Председатель УМО по образованию в области приборостроения</t>
  </si>
  <si>
    <t>Учреждения высшего образования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</si>
  <si>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</si>
  <si>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1,2,3</t>
  </si>
  <si>
    <t>О.А. Величкович</t>
  </si>
  <si>
    <t>Председатель НМС по специальностям 1-38 01 01 "Механические и электромеханические приборы и аппараты", 
1-38 02 02 "Биотехнические и медицинские аппараты и системы", 1-52 02 01 "Технология и оборудование ювелирного производства"</t>
  </si>
  <si>
    <t xml:space="preserve">_______________  </t>
  </si>
  <si>
    <r>
      <rPr>
        <vertAlign val="superscript"/>
        <sz val="24"/>
        <color indexed="8"/>
        <rFont val="Times New Roman"/>
        <family val="1"/>
      </rPr>
      <t>1</t>
    </r>
    <r>
      <rPr>
        <sz val="24"/>
        <color indexed="8"/>
        <rFont val="Times New Roman"/>
        <family val="1"/>
      </rPr>
      <t>Дифференцированный зачет.</t>
    </r>
  </si>
  <si>
    <r>
      <rPr>
        <vertAlign val="superscript"/>
        <sz val="24"/>
        <color indexed="8"/>
        <rFont val="Times New Roman"/>
        <family val="1"/>
      </rPr>
      <t>2</t>
    </r>
    <r>
      <rPr>
        <sz val="24"/>
        <color indexed="8"/>
        <rFont val="Times New Roman"/>
        <family val="1"/>
      </rPr>
      <t>В рамках данной специальности могут быть реализованы следующие специализации:1-38 01 01 01 "Проектирование и производство прецизионных устройств, приборов и систем";  1-38 01 01 02 "Технология прецизионного приборостроения"; 
1-38 01 01 03 "Приборы точной механики"; 1-38 01 01 04 "Контрольно-измерительные приборы и системы"; 1-38 01 01 05 "Бытовые машины, приборы и аппаратура"; 1-38 01 01 06 "Приборы контроля параметров технологических процессов и окружающей среды"; 1-38 01 01 07 "Приборы, аппараты и изделия медицинского назначения".</t>
    </r>
  </si>
  <si>
    <r>
      <t>2</t>
    </r>
    <r>
      <rPr>
        <vertAlign val="superscript"/>
        <sz val="22"/>
        <color indexed="8"/>
        <rFont val="Times New Roman"/>
        <family val="1"/>
      </rPr>
      <t>1</t>
    </r>
  </si>
  <si>
    <r>
      <t>1</t>
    </r>
    <r>
      <rPr>
        <vertAlign val="superscript"/>
        <sz val="22"/>
        <color indexed="8"/>
        <rFont val="Times New Roman"/>
        <family val="1"/>
      </rPr>
      <t>1</t>
    </r>
  </si>
  <si>
    <t>История</t>
  </si>
  <si>
    <t>Экономика</t>
  </si>
  <si>
    <t>Психология труда/ История мировой культуры</t>
  </si>
  <si>
    <t>УК-7/УК-8</t>
  </si>
  <si>
    <t>Политические институты и политические процессы/ Логика</t>
  </si>
  <si>
    <t>УК-9/ УК-10</t>
  </si>
  <si>
    <t>Рекомендован к утверждению Президиумом Совета УМО по образованию в области приборостроения</t>
  </si>
  <si>
    <t>Курсовая работа по учебной дисциплине "Стандартизация норм точности"</t>
  </si>
  <si>
    <t>1.22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</si>
  <si>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</si>
  <si>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</si>
  <si>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</si>
  <si>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</si>
  <si>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1.4, 2.16, 2.17</t>
  </si>
  <si>
    <t>1.10, 3.4, 4.2</t>
  </si>
  <si>
    <t>Быть способным анализировать процессы и явления национальной и мировой культуры, владеть умениями устанавливать продуктивные межкультурные связи</t>
  </si>
  <si>
    <t>Владеть высоким уровнем культуры политического мышления и поведения, позволяющим быть активным участником политической жизни как избиратели, граждане и патриоты своей страны</t>
  </si>
  <si>
    <t>УК-10</t>
  </si>
  <si>
    <t>УК-11</t>
  </si>
  <si>
    <t>УК-12</t>
  </si>
  <si>
    <t>УК-4, СК-10</t>
  </si>
  <si>
    <t>1.5, 1.6</t>
  </si>
  <si>
    <t>1.15, 1.16</t>
  </si>
  <si>
    <t>1.20, 1.21, 1.22</t>
  </si>
  <si>
    <t>Уметь логически верно и аргументировано мыслить, использовать логические методы и подходы в области професиональной деятельности</t>
  </si>
  <si>
    <r>
      <t>1-38 01 01 04 Контрольно-измерительные приборы и системы</t>
    </r>
    <r>
      <rPr>
        <b/>
        <vertAlign val="superscript"/>
        <sz val="24"/>
        <color indexed="8"/>
        <rFont val="Times New Roman"/>
        <family val="1"/>
      </rPr>
      <t>2</t>
    </r>
  </si>
  <si>
    <r>
      <t>1-38 01 01 05 Бытовые машины, приборы и аппаратура</t>
    </r>
    <r>
      <rPr>
        <b/>
        <vertAlign val="superscript"/>
        <sz val="24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</si>
</sst>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/&quot;General"/>
  </numFmts>
  <fonts count="10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sz val="16"/>
      <name val="Arial Cyr"/>
      <family val="0"/>
    </font>
    <font>
      <sz val="20"/>
      <name val="Times New Roman"/>
      <family val="1"/>
    </font>
    <font>
      <sz val="24"/>
      <color indexed="8"/>
      <name val="Times New Roman"/>
      <family val="1"/>
    </font>
    <font>
      <vertAlign val="superscript"/>
      <sz val="24"/>
      <color indexed="8"/>
      <name val="Times New Roman"/>
      <family val="1"/>
    </font>
    <font>
      <sz val="22"/>
      <color indexed="8"/>
      <name val="Times New Roman"/>
      <family val="1"/>
    </font>
    <font>
      <vertAlign val="superscript"/>
      <sz val="22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28"/>
      <color indexed="8"/>
      <name val="Times New Roman"/>
      <family val="1"/>
    </font>
    <font>
      <u val="single"/>
      <sz val="22"/>
      <color indexed="8"/>
      <name val="Times New Roman"/>
      <family val="1"/>
    </font>
    <font>
      <b/>
      <sz val="24"/>
      <name val="Times New Roman"/>
      <family val="1"/>
    </font>
    <font>
      <b/>
      <vertAlign val="superscript"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24"/>
      <color indexed="8"/>
      <name val="Arial Cyr"/>
      <family val="0"/>
    </font>
    <font>
      <b/>
      <sz val="28"/>
      <color indexed="8"/>
      <name val="Times New Roman"/>
      <family val="1"/>
    </font>
    <font>
      <sz val="16"/>
      <color indexed="8"/>
      <name val="Arial Cyr"/>
      <family val="0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24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b/>
      <sz val="20"/>
      <color indexed="8"/>
      <name val="Times New Roman"/>
      <family val="1"/>
    </font>
    <font>
      <sz val="18"/>
      <color indexed="8"/>
      <name val="Arial Cyr"/>
      <family val="0"/>
    </font>
    <font>
      <sz val="20"/>
      <color indexed="10"/>
      <name val="Times New Roman"/>
      <family val="1"/>
    </font>
    <font>
      <sz val="72"/>
      <color indexed="8"/>
      <name val="Times New Roman"/>
      <family val="1"/>
    </font>
    <font>
      <sz val="22"/>
      <color indexed="8"/>
      <name val="Arial Cyr"/>
      <family val="0"/>
    </font>
    <font>
      <b/>
      <sz val="22"/>
      <color indexed="8"/>
      <name val="Times New Roman"/>
      <family val="1"/>
    </font>
    <font>
      <sz val="28"/>
      <color indexed="8"/>
      <name val="Arial Cyr"/>
      <family val="0"/>
    </font>
    <font>
      <u val="single"/>
      <sz val="28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21"/>
      <color indexed="8"/>
      <name val="Times New Roman"/>
      <family val="1"/>
    </font>
    <font>
      <i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24"/>
      <color theme="1"/>
      <name val="Times New Roman"/>
      <family val="1"/>
    </font>
    <font>
      <sz val="24"/>
      <color theme="1"/>
      <name val="Arial Cyr"/>
      <family val="0"/>
    </font>
    <font>
      <b/>
      <sz val="28"/>
      <color theme="1"/>
      <name val="Times New Roman"/>
      <family val="1"/>
    </font>
    <font>
      <sz val="16"/>
      <color theme="1"/>
      <name val="Arial Cyr"/>
      <family val="0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b/>
      <sz val="24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Arial Cyr"/>
      <family val="0"/>
    </font>
    <font>
      <b/>
      <sz val="20"/>
      <color theme="1"/>
      <name val="Times New Roman"/>
      <family val="1"/>
    </font>
    <font>
      <sz val="18"/>
      <color theme="1"/>
      <name val="Arial Cyr"/>
      <family val="0"/>
    </font>
    <font>
      <sz val="20"/>
      <color rgb="FFFF0000"/>
      <name val="Times New Roman"/>
      <family val="1"/>
    </font>
    <font>
      <sz val="72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Arial Cyr"/>
      <family val="0"/>
    </font>
    <font>
      <b/>
      <sz val="22"/>
      <color theme="1"/>
      <name val="Times New Roman"/>
      <family val="1"/>
    </font>
    <font>
      <sz val="28"/>
      <color theme="1"/>
      <name val="Times New Roman"/>
      <family val="1"/>
    </font>
    <font>
      <sz val="28"/>
      <color theme="1"/>
      <name val="Arial Cyr"/>
      <family val="0"/>
    </font>
    <font>
      <u val="single"/>
      <sz val="28"/>
      <color theme="1"/>
      <name val="Times New Roman"/>
      <family val="1"/>
    </font>
    <font>
      <b/>
      <i/>
      <sz val="22"/>
      <color theme="1"/>
      <name val="Times New Roman"/>
      <family val="1"/>
    </font>
    <font>
      <i/>
      <sz val="22"/>
      <color theme="1"/>
      <name val="Times New Roman"/>
      <family val="1"/>
    </font>
    <font>
      <b/>
      <sz val="2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2" fillId="0" borderId="0" applyNumberFormat="0" applyFill="0" applyBorder="0" applyProtection="0">
      <alignment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82" fillId="0" borderId="0" xfId="0" applyFont="1" applyFill="1" applyAlignment="1">
      <alignment vertical="center"/>
    </xf>
    <xf numFmtId="0" fontId="79" fillId="0" borderId="0" xfId="0" applyFont="1" applyFill="1" applyAlignment="1">
      <alignment horizontal="left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 vertical="top"/>
    </xf>
    <xf numFmtId="0" fontId="86" fillId="0" borderId="0" xfId="0" applyFont="1" applyFill="1" applyAlignment="1">
      <alignment/>
    </xf>
    <xf numFmtId="0" fontId="86" fillId="0" borderId="0" xfId="0" applyFont="1" applyFill="1" applyAlignment="1">
      <alignment horizontal="left"/>
    </xf>
    <xf numFmtId="0" fontId="85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79" fillId="0" borderId="0" xfId="0" applyFont="1" applyFill="1" applyAlignment="1">
      <alignment horizontal="left" vertical="top"/>
    </xf>
    <xf numFmtId="0" fontId="88" fillId="0" borderId="0" xfId="51" applyFont="1" applyFill="1" applyBorder="1">
      <alignment/>
    </xf>
    <xf numFmtId="0" fontId="81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49" fontId="85" fillId="0" borderId="0" xfId="0" applyNumberFormat="1" applyFont="1" applyFill="1" applyAlignment="1">
      <alignment/>
    </xf>
    <xf numFmtId="49" fontId="84" fillId="0" borderId="0" xfId="0" applyNumberFormat="1" applyFont="1" applyFill="1" applyAlignment="1">
      <alignment/>
    </xf>
    <xf numFmtId="49" fontId="84" fillId="0" borderId="0" xfId="0" applyNumberFormat="1" applyFont="1" applyFill="1" applyAlignment="1">
      <alignment horizontal="center"/>
    </xf>
    <xf numFmtId="49" fontId="89" fillId="0" borderId="0" xfId="0" applyNumberFormat="1" applyFont="1" applyFill="1" applyAlignment="1">
      <alignment/>
    </xf>
    <xf numFmtId="0" fontId="90" fillId="0" borderId="0" xfId="0" applyFont="1" applyFill="1" applyAlignment="1">
      <alignment/>
    </xf>
    <xf numFmtId="49" fontId="89" fillId="0" borderId="10" xfId="0" applyNumberFormat="1" applyFont="1" applyFill="1" applyBorder="1" applyAlignment="1">
      <alignment vertical="center"/>
    </xf>
    <xf numFmtId="0" fontId="89" fillId="0" borderId="0" xfId="0" applyFont="1" applyFill="1" applyAlignment="1">
      <alignment horizontal="center" vertical="center"/>
    </xf>
    <xf numFmtId="49" fontId="89" fillId="0" borderId="0" xfId="0" applyNumberFormat="1" applyFont="1" applyFill="1" applyAlignment="1">
      <alignment horizontal="center"/>
    </xf>
    <xf numFmtId="49" fontId="89" fillId="0" borderId="10" xfId="0" applyNumberFormat="1" applyFont="1" applyFill="1" applyBorder="1" applyAlignment="1">
      <alignment horizontal="center" vertical="center"/>
    </xf>
    <xf numFmtId="49" fontId="89" fillId="0" borderId="10" xfId="0" applyNumberFormat="1" applyFont="1" applyFill="1" applyBorder="1" applyAlignment="1">
      <alignment horizontal="center"/>
    </xf>
    <xf numFmtId="0" fontId="89" fillId="0" borderId="0" xfId="0" applyFont="1" applyFill="1" applyAlignment="1">
      <alignment/>
    </xf>
    <xf numFmtId="49" fontId="91" fillId="0" borderId="10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Alignment="1">
      <alignment horizontal="center"/>
    </xf>
    <xf numFmtId="0" fontId="92" fillId="0" borderId="0" xfId="0" applyFont="1" applyFill="1" applyAlignment="1">
      <alignment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left"/>
    </xf>
    <xf numFmtId="0" fontId="86" fillId="0" borderId="11" xfId="0" applyFont="1" applyFill="1" applyBorder="1" applyAlignment="1">
      <alignment/>
    </xf>
    <xf numFmtId="0" fontId="80" fillId="0" borderId="0" xfId="0" applyFont="1" applyFill="1" applyAlignment="1">
      <alignment horizontal="center" vertical="top" wrapText="1"/>
    </xf>
    <xf numFmtId="0" fontId="80" fillId="0" borderId="0" xfId="0" applyFont="1" applyFill="1" applyAlignment="1">
      <alignment vertical="top" wrapText="1"/>
    </xf>
    <xf numFmtId="0" fontId="85" fillId="0" borderId="12" xfId="0" applyFont="1" applyFill="1" applyBorder="1" applyAlignment="1">
      <alignment vertical="top"/>
    </xf>
    <xf numFmtId="0" fontId="80" fillId="0" borderId="0" xfId="0" applyFont="1" applyFill="1" applyBorder="1" applyAlignment="1">
      <alignment horizontal="center" vertical="top" wrapText="1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49" fontId="9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5" fillId="0" borderId="0" xfId="0" applyFont="1" applyFill="1" applyBorder="1" applyAlignment="1">
      <alignment vertical="top"/>
    </xf>
    <xf numFmtId="0" fontId="89" fillId="0" borderId="0" xfId="0" applyFont="1" applyFill="1" applyAlignment="1">
      <alignment horizontal="center"/>
    </xf>
    <xf numFmtId="0" fontId="89" fillId="0" borderId="0" xfId="0" applyFont="1" applyFill="1" applyAlignment="1">
      <alignment horizontal="left"/>
    </xf>
    <xf numFmtId="0" fontId="80" fillId="0" borderId="0" xfId="0" applyFont="1" applyFill="1" applyBorder="1" applyAlignment="1">
      <alignment vertical="top" wrapText="1"/>
    </xf>
    <xf numFmtId="0" fontId="80" fillId="0" borderId="0" xfId="0" applyFont="1" applyFill="1" applyBorder="1" applyAlignment="1">
      <alignment horizontal="left" vertical="top"/>
    </xf>
    <xf numFmtId="0" fontId="89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95" fillId="0" borderId="13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/>
    </xf>
    <xf numFmtId="1" fontId="95" fillId="0" borderId="21" xfId="0" applyNumberFormat="1" applyFont="1" applyFill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/>
    </xf>
    <xf numFmtId="0" fontId="96" fillId="0" borderId="10" xfId="0" applyFont="1" applyFill="1" applyBorder="1" applyAlignment="1">
      <alignment/>
    </xf>
    <xf numFmtId="0" fontId="96" fillId="0" borderId="21" xfId="0" applyFont="1" applyFill="1" applyBorder="1" applyAlignment="1">
      <alignment/>
    </xf>
    <xf numFmtId="0" fontId="95" fillId="0" borderId="22" xfId="0" applyFont="1" applyFill="1" applyBorder="1" applyAlignment="1">
      <alignment horizontal="center" vertical="center"/>
    </xf>
    <xf numFmtId="0" fontId="95" fillId="0" borderId="23" xfId="0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vertical="center" wrapText="1"/>
    </xf>
    <xf numFmtId="0" fontId="95" fillId="0" borderId="2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left" vertical="center" wrapText="1"/>
    </xf>
    <xf numFmtId="0" fontId="95" fillId="0" borderId="26" xfId="0" applyFont="1" applyFill="1" applyBorder="1" applyAlignment="1">
      <alignment horizontal="left" vertical="center" wrapText="1"/>
    </xf>
    <xf numFmtId="0" fontId="97" fillId="0" borderId="2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/>
    </xf>
    <xf numFmtId="185" fontId="95" fillId="0" borderId="27" xfId="0" applyNumberFormat="1" applyFont="1" applyFill="1" applyBorder="1" applyAlignment="1">
      <alignment horizontal="center" vertical="center"/>
    </xf>
    <xf numFmtId="185" fontId="95" fillId="0" borderId="28" xfId="0" applyNumberFormat="1" applyFont="1" applyFill="1" applyBorder="1" applyAlignment="1">
      <alignment horizontal="center" vertical="center"/>
    </xf>
    <xf numFmtId="185" fontId="95" fillId="0" borderId="29" xfId="0" applyNumberFormat="1" applyFont="1" applyFill="1" applyBorder="1" applyAlignment="1">
      <alignment horizontal="center" vertical="center"/>
    </xf>
    <xf numFmtId="185" fontId="95" fillId="0" borderId="20" xfId="0" applyNumberFormat="1" applyFont="1" applyFill="1" applyBorder="1" applyAlignment="1">
      <alignment horizontal="center" vertical="center"/>
    </xf>
    <xf numFmtId="185" fontId="95" fillId="0" borderId="10" xfId="0" applyNumberFormat="1" applyFont="1" applyFill="1" applyBorder="1" applyAlignment="1">
      <alignment horizontal="center" vertical="center"/>
    </xf>
    <xf numFmtId="185" fontId="95" fillId="0" borderId="21" xfId="0" applyNumberFormat="1" applyFont="1" applyFill="1" applyBorder="1" applyAlignment="1">
      <alignment horizontal="center" vertical="center"/>
    </xf>
    <xf numFmtId="185" fontId="95" fillId="0" borderId="30" xfId="0" applyNumberFormat="1" applyFont="1" applyFill="1" applyBorder="1" applyAlignment="1">
      <alignment horizontal="center" vertical="center"/>
    </xf>
    <xf numFmtId="185" fontId="95" fillId="0" borderId="23" xfId="0" applyNumberFormat="1" applyFont="1" applyFill="1" applyBorder="1" applyAlignment="1">
      <alignment horizontal="center" vertical="center"/>
    </xf>
    <xf numFmtId="185" fontId="95" fillId="0" borderId="24" xfId="0" applyNumberFormat="1" applyFont="1" applyFill="1" applyBorder="1" applyAlignment="1">
      <alignment horizontal="center" vertical="center"/>
    </xf>
    <xf numFmtId="185" fontId="95" fillId="0" borderId="22" xfId="0" applyNumberFormat="1" applyFont="1" applyFill="1" applyBorder="1" applyAlignment="1">
      <alignment horizontal="center" vertical="center"/>
    </xf>
    <xf numFmtId="185" fontId="95" fillId="0" borderId="31" xfId="0" applyNumberFormat="1" applyFont="1" applyFill="1" applyBorder="1" applyAlignment="1">
      <alignment horizontal="center" vertical="center"/>
    </xf>
    <xf numFmtId="185" fontId="95" fillId="0" borderId="32" xfId="0" applyNumberFormat="1" applyFont="1" applyFill="1" applyBorder="1" applyAlignment="1">
      <alignment horizontal="center" vertical="center"/>
    </xf>
    <xf numFmtId="185" fontId="95" fillId="0" borderId="33" xfId="0" applyNumberFormat="1" applyFont="1" applyFill="1" applyBorder="1" applyAlignment="1">
      <alignment horizontal="center" vertical="center"/>
    </xf>
    <xf numFmtId="185" fontId="95" fillId="0" borderId="34" xfId="0" applyNumberFormat="1" applyFont="1" applyFill="1" applyBorder="1" applyAlignment="1">
      <alignment horizontal="center" vertical="center"/>
    </xf>
    <xf numFmtId="185" fontId="95" fillId="0" borderId="35" xfId="0" applyNumberFormat="1" applyFont="1" applyFill="1" applyBorder="1" applyAlignment="1">
      <alignment horizontal="center" vertical="center"/>
    </xf>
    <xf numFmtId="185" fontId="95" fillId="0" borderId="36" xfId="0" applyNumberFormat="1" applyFont="1" applyFill="1" applyBorder="1" applyAlignment="1">
      <alignment horizontal="center" vertical="center"/>
    </xf>
    <xf numFmtId="185" fontId="95" fillId="0" borderId="3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38" xfId="0" applyFont="1" applyFill="1" applyBorder="1" applyAlignment="1">
      <alignment horizontal="center" vertical="center"/>
    </xf>
    <xf numFmtId="0" fontId="97" fillId="0" borderId="39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5" fillId="0" borderId="39" xfId="0" applyFont="1" applyFill="1" applyBorder="1" applyAlignment="1">
      <alignment horizontal="center" vertical="center"/>
    </xf>
    <xf numFmtId="0" fontId="95" fillId="0" borderId="38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40" xfId="0" applyFont="1" applyFill="1" applyBorder="1" applyAlignment="1">
      <alignment horizontal="center" vertical="center"/>
    </xf>
    <xf numFmtId="0" fontId="95" fillId="0" borderId="41" xfId="0" applyFont="1" applyFill="1" applyBorder="1" applyAlignment="1">
      <alignment horizontal="center" vertical="center"/>
    </xf>
    <xf numFmtId="180" fontId="95" fillId="0" borderId="25" xfId="0" applyNumberFormat="1" applyFont="1" applyFill="1" applyBorder="1" applyAlignment="1">
      <alignment horizontal="center" vertical="center"/>
    </xf>
    <xf numFmtId="1" fontId="97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99" fillId="0" borderId="0" xfId="0" applyFont="1" applyFill="1" applyAlignment="1">
      <alignment horizontal="center"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horizontal="left"/>
    </xf>
    <xf numFmtId="0" fontId="98" fillId="0" borderId="0" xfId="0" applyFont="1" applyFill="1" applyBorder="1" applyAlignment="1">
      <alignment/>
    </xf>
    <xf numFmtId="0" fontId="100" fillId="0" borderId="0" xfId="0" applyFont="1" applyFill="1" applyAlignment="1">
      <alignment/>
    </xf>
    <xf numFmtId="0" fontId="98" fillId="0" borderId="0" xfId="0" applyFont="1" applyFill="1" applyAlignment="1">
      <alignment vertical="top"/>
    </xf>
    <xf numFmtId="0" fontId="99" fillId="0" borderId="0" xfId="0" applyFont="1" applyFill="1" applyAlignment="1">
      <alignment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 vertical="center"/>
    </xf>
    <xf numFmtId="0" fontId="98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vertical="justify" wrapText="1"/>
    </xf>
    <xf numFmtId="0" fontId="98" fillId="0" borderId="0" xfId="0" applyFont="1" applyFill="1" applyAlignment="1">
      <alignment horizontal="left" vertical="top"/>
    </xf>
    <xf numFmtId="0" fontId="99" fillId="0" borderId="0" xfId="0" applyFont="1" applyFill="1" applyAlignment="1">
      <alignment horizontal="left" vertical="top"/>
    </xf>
    <xf numFmtId="0" fontId="14" fillId="0" borderId="0" xfId="0" applyFont="1" applyFill="1" applyAlignment="1">
      <alignment/>
    </xf>
    <xf numFmtId="0" fontId="98" fillId="0" borderId="0" xfId="0" applyFont="1" applyFill="1" applyAlignment="1">
      <alignment vertical="justify"/>
    </xf>
    <xf numFmtId="0" fontId="15" fillId="0" borderId="0" xfId="0" applyFont="1" applyFill="1" applyAlignment="1">
      <alignment/>
    </xf>
    <xf numFmtId="0" fontId="95" fillId="0" borderId="27" xfId="0" applyFont="1" applyFill="1" applyBorder="1" applyAlignment="1">
      <alignment horizontal="center" vertical="center" textRotation="90"/>
    </xf>
    <xf numFmtId="0" fontId="95" fillId="0" borderId="28" xfId="0" applyFont="1" applyFill="1" applyBorder="1" applyAlignment="1">
      <alignment horizontal="center" vertical="center" textRotation="90"/>
    </xf>
    <xf numFmtId="0" fontId="95" fillId="0" borderId="29" xfId="0" applyFont="1" applyFill="1" applyBorder="1" applyAlignment="1">
      <alignment horizontal="center" vertical="center" textRotation="90"/>
    </xf>
    <xf numFmtId="0" fontId="95" fillId="0" borderId="42" xfId="0" applyFont="1" applyFill="1" applyBorder="1" applyAlignment="1">
      <alignment horizontal="center" vertical="center" textRotation="90"/>
    </xf>
    <xf numFmtId="0" fontId="95" fillId="0" borderId="43" xfId="0" applyFont="1" applyFill="1" applyBorder="1" applyAlignment="1">
      <alignment horizontal="center" vertical="center" textRotation="90"/>
    </xf>
    <xf numFmtId="0" fontId="95" fillId="0" borderId="44" xfId="0" applyFont="1" applyFill="1" applyBorder="1" applyAlignment="1">
      <alignment horizontal="center" vertical="center" textRotation="90"/>
    </xf>
    <xf numFmtId="0" fontId="95" fillId="0" borderId="18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top"/>
    </xf>
    <xf numFmtId="0" fontId="95" fillId="0" borderId="10" xfId="0" applyFont="1" applyFill="1" applyBorder="1" applyAlignment="1">
      <alignment/>
    </xf>
    <xf numFmtId="49" fontId="97" fillId="0" borderId="10" xfId="0" applyNumberFormat="1" applyFont="1" applyFill="1" applyBorder="1" applyAlignment="1">
      <alignment horizontal="center" vertical="center"/>
    </xf>
    <xf numFmtId="49" fontId="95" fillId="0" borderId="10" xfId="0" applyNumberFormat="1" applyFont="1" applyFill="1" applyBorder="1" applyAlignment="1">
      <alignment horizontal="center"/>
    </xf>
    <xf numFmtId="49" fontId="95" fillId="0" borderId="10" xfId="0" applyNumberFormat="1" applyFont="1" applyFill="1" applyBorder="1" applyAlignment="1">
      <alignment horizontal="center" vertical="center"/>
    </xf>
    <xf numFmtId="49" fontId="97" fillId="0" borderId="10" xfId="0" applyNumberFormat="1" applyFont="1" applyFill="1" applyBorder="1" applyAlignment="1">
      <alignment horizontal="center"/>
    </xf>
    <xf numFmtId="49" fontId="95" fillId="0" borderId="0" xfId="0" applyNumberFormat="1" applyFont="1" applyFill="1" applyAlignment="1">
      <alignment/>
    </xf>
    <xf numFmtId="49" fontId="95" fillId="0" borderId="0" xfId="0" applyNumberFormat="1" applyFont="1" applyFill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 vertical="top"/>
    </xf>
    <xf numFmtId="1" fontId="95" fillId="0" borderId="15" xfId="0" applyNumberFormat="1" applyFont="1" applyFill="1" applyBorder="1" applyAlignment="1">
      <alignment horizontal="center" vertical="center"/>
    </xf>
    <xf numFmtId="49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/>
    </xf>
    <xf numFmtId="0" fontId="80" fillId="0" borderId="45" xfId="0" applyFont="1" applyFill="1" applyBorder="1" applyAlignment="1">
      <alignment horizontal="center" vertical="top" wrapText="1"/>
    </xf>
    <xf numFmtId="49" fontId="80" fillId="0" borderId="0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horizontal="left" vertical="top" wrapText="1"/>
    </xf>
    <xf numFmtId="0" fontId="95" fillId="0" borderId="46" xfId="0" applyFont="1" applyFill="1" applyBorder="1" applyAlignment="1">
      <alignment vertical="center" wrapText="1"/>
    </xf>
    <xf numFmtId="0" fontId="95" fillId="0" borderId="45" xfId="0" applyFont="1" applyFill="1" applyBorder="1" applyAlignment="1">
      <alignment vertical="center" wrapText="1"/>
    </xf>
    <xf numFmtId="0" fontId="95" fillId="0" borderId="47" xfId="0" applyFont="1" applyFill="1" applyBorder="1" applyAlignment="1">
      <alignment vertical="center" wrapText="1"/>
    </xf>
    <xf numFmtId="0" fontId="95" fillId="0" borderId="18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0" borderId="48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vertical="center" wrapText="1"/>
    </xf>
    <xf numFmtId="0" fontId="95" fillId="0" borderId="12" xfId="0" applyFont="1" applyFill="1" applyBorder="1" applyAlignment="1">
      <alignment vertical="center" wrapText="1"/>
    </xf>
    <xf numFmtId="0" fontId="95" fillId="0" borderId="49" xfId="0" applyFont="1" applyFill="1" applyBorder="1" applyAlignment="1">
      <alignment vertical="center" wrapText="1"/>
    </xf>
    <xf numFmtId="0" fontId="95" fillId="0" borderId="16" xfId="0" applyFont="1" applyFill="1" applyBorder="1" applyAlignment="1">
      <alignment vertical="center" wrapText="1"/>
    </xf>
    <xf numFmtId="0" fontId="95" fillId="0" borderId="48" xfId="0" applyFont="1" applyFill="1" applyBorder="1" applyAlignment="1">
      <alignment vertical="center" wrapText="1"/>
    </xf>
    <xf numFmtId="0" fontId="95" fillId="0" borderId="19" xfId="0" applyFont="1" applyFill="1" applyBorder="1" applyAlignment="1">
      <alignment vertical="center" wrapText="1"/>
    </xf>
    <xf numFmtId="0" fontId="97" fillId="0" borderId="18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180" fontId="97" fillId="0" borderId="25" xfId="0" applyNumberFormat="1" applyFont="1" applyFill="1" applyBorder="1" applyAlignment="1">
      <alignment horizontal="center" vertical="center"/>
    </xf>
    <xf numFmtId="0" fontId="97" fillId="0" borderId="26" xfId="0" applyFont="1" applyFill="1" applyBorder="1" applyAlignment="1">
      <alignment horizontal="center" vertical="center"/>
    </xf>
    <xf numFmtId="185" fontId="95" fillId="0" borderId="18" xfId="0" applyNumberFormat="1" applyFont="1" applyFill="1" applyBorder="1" applyAlignment="1">
      <alignment horizontal="center" vertical="center"/>
    </xf>
    <xf numFmtId="1" fontId="97" fillId="0" borderId="26" xfId="0" applyNumberFormat="1" applyFont="1" applyFill="1" applyBorder="1" applyAlignment="1">
      <alignment horizontal="center" vertical="center"/>
    </xf>
    <xf numFmtId="0" fontId="97" fillId="0" borderId="48" xfId="0" applyFont="1" applyFill="1" applyBorder="1" applyAlignment="1">
      <alignment horizontal="center" vertical="center"/>
    </xf>
    <xf numFmtId="0" fontId="101" fillId="0" borderId="18" xfId="0" applyFont="1" applyFill="1" applyBorder="1" applyAlignment="1">
      <alignment horizontal="center" vertical="center"/>
    </xf>
    <xf numFmtId="0" fontId="101" fillId="0" borderId="48" xfId="0" applyFont="1" applyFill="1" applyBorder="1" applyAlignment="1">
      <alignment horizontal="center" vertical="center"/>
    </xf>
    <xf numFmtId="0" fontId="101" fillId="0" borderId="16" xfId="0" applyFont="1" applyFill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left"/>
    </xf>
    <xf numFmtId="0" fontId="95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horizontal="center" vertical="center"/>
    </xf>
    <xf numFmtId="185" fontId="95" fillId="0" borderId="17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top" wrapText="1"/>
    </xf>
    <xf numFmtId="0" fontId="97" fillId="0" borderId="28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88" fillId="0" borderId="27" xfId="0" applyFont="1" applyFill="1" applyBorder="1" applyAlignment="1">
      <alignment horizontal="center" vertical="center"/>
    </xf>
    <xf numFmtId="49" fontId="88" fillId="0" borderId="13" xfId="0" applyNumberFormat="1" applyFont="1" applyFill="1" applyBorder="1" applyAlignment="1">
      <alignment horizontal="center" vertical="center"/>
    </xf>
    <xf numFmtId="49" fontId="80" fillId="0" borderId="20" xfId="0" applyNumberFormat="1" applyFont="1" applyFill="1" applyBorder="1" applyAlignment="1">
      <alignment horizontal="center" vertical="center"/>
    </xf>
    <xf numFmtId="49" fontId="88" fillId="0" borderId="20" xfId="0" applyNumberFormat="1" applyFont="1" applyFill="1" applyBorder="1" applyAlignment="1">
      <alignment horizontal="center" vertical="center"/>
    </xf>
    <xf numFmtId="49" fontId="80" fillId="0" borderId="1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49" fontId="80" fillId="0" borderId="5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49" fontId="80" fillId="0" borderId="22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49" fontId="88" fillId="0" borderId="27" xfId="0" applyNumberFormat="1" applyFont="1" applyFill="1" applyBorder="1" applyAlignment="1">
      <alignment horizontal="center" vertical="center"/>
    </xf>
    <xf numFmtId="49" fontId="80" fillId="0" borderId="31" xfId="0" applyNumberFormat="1" applyFont="1" applyFill="1" applyBorder="1" applyAlignment="1">
      <alignment horizontal="center" vertical="center"/>
    </xf>
    <xf numFmtId="49" fontId="80" fillId="0" borderId="37" xfId="0" applyNumberFormat="1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80" fillId="0" borderId="4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80" fillId="0" borderId="16" xfId="0" applyNumberFormat="1" applyFont="1" applyFill="1" applyBorder="1" applyAlignment="1">
      <alignment horizontal="left" vertical="center" wrapText="1"/>
    </xf>
    <xf numFmtId="49" fontId="80" fillId="0" borderId="48" xfId="0" applyNumberFormat="1" applyFont="1" applyFill="1" applyBorder="1" applyAlignment="1">
      <alignment horizontal="left" vertical="center" wrapText="1"/>
    </xf>
    <xf numFmtId="49" fontId="80" fillId="0" borderId="19" xfId="0" applyNumberFormat="1" applyFont="1" applyFill="1" applyBorder="1" applyAlignment="1">
      <alignment horizontal="left" vertical="center" wrapText="1"/>
    </xf>
    <xf numFmtId="0" fontId="95" fillId="0" borderId="16" xfId="0" applyFont="1" applyFill="1" applyBorder="1" applyAlignment="1">
      <alignment vertical="center" wrapText="1"/>
    </xf>
    <xf numFmtId="0" fontId="95" fillId="0" borderId="48" xfId="0" applyFont="1" applyFill="1" applyBorder="1" applyAlignment="1">
      <alignment vertical="center" wrapText="1"/>
    </xf>
    <xf numFmtId="0" fontId="95" fillId="0" borderId="19" xfId="0" applyFont="1" applyFill="1" applyBorder="1" applyAlignment="1">
      <alignment vertical="center" wrapText="1"/>
    </xf>
    <xf numFmtId="0" fontId="80" fillId="0" borderId="17" xfId="0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left" vertical="center" wrapText="1"/>
    </xf>
    <xf numFmtId="49" fontId="80" fillId="0" borderId="18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95" fillId="0" borderId="48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horizontal="center" vertical="center"/>
    </xf>
    <xf numFmtId="0" fontId="80" fillId="0" borderId="45" xfId="0" applyFont="1" applyFill="1" applyBorder="1" applyAlignment="1">
      <alignment horizontal="center" vertical="top" wrapText="1"/>
    </xf>
    <xf numFmtId="0" fontId="85" fillId="0" borderId="12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left" vertical="top" wrapText="1"/>
    </xf>
    <xf numFmtId="0" fontId="80" fillId="0" borderId="45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left" vertical="center" wrapText="1"/>
    </xf>
    <xf numFmtId="0" fontId="80" fillId="0" borderId="21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vertical="top"/>
    </xf>
    <xf numFmtId="0" fontId="95" fillId="0" borderId="46" xfId="0" applyFont="1" applyFill="1" applyBorder="1" applyAlignment="1">
      <alignment vertical="center" wrapText="1"/>
    </xf>
    <xf numFmtId="0" fontId="95" fillId="0" borderId="45" xfId="0" applyFont="1" applyFill="1" applyBorder="1" applyAlignment="1">
      <alignment vertical="center" wrapText="1"/>
    </xf>
    <xf numFmtId="0" fontId="95" fillId="0" borderId="47" xfId="0" applyFont="1" applyFill="1" applyBorder="1" applyAlignment="1">
      <alignment vertical="center" wrapText="1"/>
    </xf>
    <xf numFmtId="0" fontId="80" fillId="0" borderId="53" xfId="0" applyFont="1" applyFill="1" applyBorder="1" applyAlignment="1">
      <alignment horizontal="left" vertical="center" wrapText="1"/>
    </xf>
    <xf numFmtId="0" fontId="80" fillId="0" borderId="45" xfId="0" applyFont="1" applyFill="1" applyBorder="1" applyAlignment="1">
      <alignment horizontal="left" vertical="center" wrapText="1"/>
    </xf>
    <xf numFmtId="0" fontId="80" fillId="0" borderId="54" xfId="0" applyFont="1" applyFill="1" applyBorder="1" applyAlignment="1">
      <alignment horizontal="left" vertical="center" wrapText="1"/>
    </xf>
    <xf numFmtId="0" fontId="95" fillId="0" borderId="53" xfId="0" applyFont="1" applyFill="1" applyBorder="1" applyAlignment="1">
      <alignment horizontal="center" vertical="center"/>
    </xf>
    <xf numFmtId="0" fontId="95" fillId="0" borderId="54" xfId="0" applyFont="1" applyFill="1" applyBorder="1" applyAlignment="1">
      <alignment horizontal="center" vertical="center"/>
    </xf>
    <xf numFmtId="49" fontId="95" fillId="0" borderId="18" xfId="0" applyNumberFormat="1" applyFont="1" applyFill="1" applyBorder="1" applyAlignment="1">
      <alignment horizontal="center" vertical="center"/>
    </xf>
    <xf numFmtId="49" fontId="95" fillId="0" borderId="48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left" vertical="center" wrapText="1"/>
    </xf>
    <xf numFmtId="0" fontId="80" fillId="0" borderId="48" xfId="0" applyFont="1" applyFill="1" applyBorder="1" applyAlignment="1">
      <alignment horizontal="left" vertical="center" wrapText="1"/>
    </xf>
    <xf numFmtId="49" fontId="80" fillId="0" borderId="0" xfId="0" applyNumberFormat="1" applyFont="1" applyFill="1" applyBorder="1" applyAlignment="1">
      <alignment horizontal="left" vertical="center" wrapText="1"/>
    </xf>
    <xf numFmtId="49" fontId="80" fillId="0" borderId="0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95" fillId="0" borderId="46" xfId="0" applyFont="1" applyFill="1" applyBorder="1" applyAlignment="1">
      <alignment horizontal="center" vertical="center"/>
    </xf>
    <xf numFmtId="0" fontId="95" fillId="0" borderId="47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vertical="center" wrapText="1"/>
    </xf>
    <xf numFmtId="0" fontId="95" fillId="0" borderId="12" xfId="0" applyFont="1" applyFill="1" applyBorder="1" applyAlignment="1">
      <alignment vertical="center" wrapText="1"/>
    </xf>
    <xf numFmtId="0" fontId="95" fillId="0" borderId="49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49" fontId="80" fillId="0" borderId="22" xfId="0" applyNumberFormat="1" applyFont="1" applyFill="1" applyBorder="1" applyAlignment="1">
      <alignment horizontal="center" vertical="center"/>
    </xf>
    <xf numFmtId="49" fontId="80" fillId="0" borderId="1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49" fontId="80" fillId="0" borderId="46" xfId="0" applyNumberFormat="1" applyFont="1" applyFill="1" applyBorder="1" applyAlignment="1">
      <alignment horizontal="left" vertical="center" wrapText="1"/>
    </xf>
    <xf numFmtId="49" fontId="80" fillId="0" borderId="45" xfId="0" applyNumberFormat="1" applyFont="1" applyFill="1" applyBorder="1" applyAlignment="1">
      <alignment horizontal="left" vertical="center" wrapText="1"/>
    </xf>
    <xf numFmtId="49" fontId="80" fillId="0" borderId="47" xfId="0" applyNumberFormat="1" applyFont="1" applyFill="1" applyBorder="1" applyAlignment="1">
      <alignment horizontal="left" vertical="center" wrapText="1"/>
    </xf>
    <xf numFmtId="49" fontId="80" fillId="0" borderId="45" xfId="0" applyNumberFormat="1" applyFont="1" applyFill="1" applyBorder="1" applyAlignment="1">
      <alignment horizontal="left" vertical="center"/>
    </xf>
    <xf numFmtId="0" fontId="97" fillId="0" borderId="18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185" fontId="11" fillId="0" borderId="57" xfId="0" applyNumberFormat="1" applyFont="1" applyFill="1" applyBorder="1" applyAlignment="1">
      <alignment horizontal="center" vertical="center"/>
    </xf>
    <xf numFmtId="185" fontId="11" fillId="0" borderId="58" xfId="0" applyNumberFormat="1" applyFont="1" applyFill="1" applyBorder="1" applyAlignment="1">
      <alignment horizontal="center" vertical="center"/>
    </xf>
    <xf numFmtId="180" fontId="97" fillId="0" borderId="25" xfId="0" applyNumberFormat="1" applyFont="1" applyFill="1" applyBorder="1" applyAlignment="1">
      <alignment horizontal="center" vertical="center"/>
    </xf>
    <xf numFmtId="0" fontId="97" fillId="0" borderId="26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left" vertical="center" wrapText="1"/>
    </xf>
    <xf numFmtId="0" fontId="95" fillId="0" borderId="12" xfId="0" applyFont="1" applyFill="1" applyBorder="1" applyAlignment="1">
      <alignment horizontal="left" vertical="center" wrapText="1"/>
    </xf>
    <xf numFmtId="0" fontId="95" fillId="0" borderId="49" xfId="0" applyFont="1" applyFill="1" applyBorder="1" applyAlignment="1">
      <alignment horizontal="left" vertical="center" wrapText="1"/>
    </xf>
    <xf numFmtId="0" fontId="95" fillId="0" borderId="46" xfId="0" applyFont="1" applyFill="1" applyBorder="1" applyAlignment="1">
      <alignment horizontal="left" vertical="center" wrapText="1"/>
    </xf>
    <xf numFmtId="0" fontId="95" fillId="0" borderId="45" xfId="0" applyFont="1" applyFill="1" applyBorder="1" applyAlignment="1">
      <alignment horizontal="left" vertical="center" wrapText="1"/>
    </xf>
    <xf numFmtId="0" fontId="95" fillId="0" borderId="4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85" fontId="95" fillId="0" borderId="56" xfId="0" applyNumberFormat="1" applyFont="1" applyFill="1" applyBorder="1" applyAlignment="1">
      <alignment horizontal="center" vertical="center"/>
    </xf>
    <xf numFmtId="185" fontId="95" fillId="0" borderId="58" xfId="0" applyNumberFormat="1" applyFont="1" applyFill="1" applyBorder="1" applyAlignment="1">
      <alignment horizontal="center" vertical="center"/>
    </xf>
    <xf numFmtId="185" fontId="97" fillId="0" borderId="59" xfId="0" applyNumberFormat="1" applyFont="1" applyFill="1" applyBorder="1" applyAlignment="1">
      <alignment horizontal="center" vertical="center"/>
    </xf>
    <xf numFmtId="185" fontId="97" fillId="0" borderId="60" xfId="0" applyNumberFormat="1" applyFont="1" applyFill="1" applyBorder="1" applyAlignment="1">
      <alignment horizontal="center" vertical="center"/>
    </xf>
    <xf numFmtId="185" fontId="95" fillId="0" borderId="12" xfId="0" applyNumberFormat="1" applyFont="1" applyFill="1" applyBorder="1" applyAlignment="1">
      <alignment horizontal="center" vertical="center"/>
    </xf>
    <xf numFmtId="185" fontId="95" fillId="0" borderId="61" xfId="0" applyNumberFormat="1" applyFont="1" applyFill="1" applyBorder="1" applyAlignment="1">
      <alignment horizontal="center" vertical="center"/>
    </xf>
    <xf numFmtId="0" fontId="80" fillId="0" borderId="62" xfId="0" applyFont="1" applyFill="1" applyBorder="1" applyAlignment="1">
      <alignment horizontal="left" vertical="center" wrapText="1"/>
    </xf>
    <xf numFmtId="0" fontId="80" fillId="0" borderId="12" xfId="0" applyFont="1" applyFill="1" applyBorder="1" applyAlignment="1">
      <alignment horizontal="left" vertical="center" wrapText="1"/>
    </xf>
    <xf numFmtId="0" fontId="80" fillId="0" borderId="61" xfId="0" applyFont="1" applyFill="1" applyBorder="1" applyAlignment="1">
      <alignment horizontal="left" vertical="center" wrapText="1"/>
    </xf>
    <xf numFmtId="0" fontId="95" fillId="0" borderId="62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185" fontId="95" fillId="0" borderId="18" xfId="0" applyNumberFormat="1" applyFont="1" applyFill="1" applyBorder="1" applyAlignment="1">
      <alignment horizontal="center" vertical="center"/>
    </xf>
    <xf numFmtId="185" fontId="95" fillId="0" borderId="48" xfId="0" applyNumberFormat="1" applyFont="1" applyFill="1" applyBorder="1" applyAlignment="1">
      <alignment horizontal="center" vertical="center"/>
    </xf>
    <xf numFmtId="185" fontId="95" fillId="0" borderId="62" xfId="0" applyNumberFormat="1" applyFont="1" applyFill="1" applyBorder="1" applyAlignment="1">
      <alignment horizontal="center" vertical="center"/>
    </xf>
    <xf numFmtId="185" fontId="11" fillId="0" borderId="55" xfId="0" applyNumberFormat="1" applyFont="1" applyFill="1" applyBorder="1" applyAlignment="1">
      <alignment horizontal="center" vertical="center"/>
    </xf>
    <xf numFmtId="185" fontId="11" fillId="0" borderId="63" xfId="0" applyNumberFormat="1" applyFont="1" applyFill="1" applyBorder="1" applyAlignment="1">
      <alignment horizontal="center" vertical="center"/>
    </xf>
    <xf numFmtId="185" fontId="95" fillId="0" borderId="64" xfId="0" applyNumberFormat="1" applyFont="1" applyFill="1" applyBorder="1" applyAlignment="1">
      <alignment horizontal="center" vertical="center"/>
    </xf>
    <xf numFmtId="185" fontId="95" fillId="0" borderId="65" xfId="0" applyNumberFormat="1" applyFont="1" applyFill="1" applyBorder="1" applyAlignment="1">
      <alignment horizontal="center" vertical="center"/>
    </xf>
    <xf numFmtId="180" fontId="97" fillId="0" borderId="66" xfId="0" applyNumberFormat="1" applyFont="1" applyFill="1" applyBorder="1" applyAlignment="1">
      <alignment horizontal="center" vertical="center"/>
    </xf>
    <xf numFmtId="0" fontId="97" fillId="0" borderId="41" xfId="0" applyFont="1" applyFill="1" applyBorder="1" applyAlignment="1">
      <alignment horizontal="center" vertical="center"/>
    </xf>
    <xf numFmtId="185" fontId="95" fillId="0" borderId="59" xfId="0" applyNumberFormat="1" applyFont="1" applyFill="1" applyBorder="1" applyAlignment="1">
      <alignment horizontal="center" vertical="center"/>
    </xf>
    <xf numFmtId="185" fontId="95" fillId="0" borderId="67" xfId="0" applyNumberFormat="1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/>
    </xf>
    <xf numFmtId="0" fontId="95" fillId="0" borderId="49" xfId="0" applyFont="1" applyFill="1" applyBorder="1" applyAlignment="1">
      <alignment horizontal="center"/>
    </xf>
    <xf numFmtId="0" fontId="95" fillId="0" borderId="51" xfId="0" applyFont="1" applyFill="1" applyBorder="1" applyAlignment="1">
      <alignment horizontal="left" vertical="center" wrapText="1"/>
    </xf>
    <xf numFmtId="0" fontId="95" fillId="0" borderId="11" xfId="0" applyFont="1" applyFill="1" applyBorder="1" applyAlignment="1">
      <alignment horizontal="left" vertical="center" wrapText="1"/>
    </xf>
    <xf numFmtId="0" fontId="95" fillId="0" borderId="52" xfId="0" applyFont="1" applyFill="1" applyBorder="1" applyAlignment="1">
      <alignment horizontal="left" vertical="center" wrapText="1"/>
    </xf>
    <xf numFmtId="0" fontId="95" fillId="0" borderId="57" xfId="0" applyFont="1" applyFill="1" applyBorder="1" applyAlignment="1">
      <alignment horizontal="left" vertical="center" wrapText="1"/>
    </xf>
    <xf numFmtId="0" fontId="95" fillId="0" borderId="56" xfId="0" applyFont="1" applyFill="1" applyBorder="1" applyAlignment="1">
      <alignment horizontal="left" vertical="center" wrapText="1"/>
    </xf>
    <xf numFmtId="0" fontId="95" fillId="0" borderId="63" xfId="0" applyFont="1" applyFill="1" applyBorder="1" applyAlignment="1">
      <alignment horizontal="left" vertical="center" wrapText="1"/>
    </xf>
    <xf numFmtId="0" fontId="95" fillId="0" borderId="34" xfId="0" applyFont="1" applyFill="1" applyBorder="1" applyAlignment="1">
      <alignment horizontal="left" vertical="center" wrapText="1"/>
    </xf>
    <xf numFmtId="0" fontId="95" fillId="0" borderId="65" xfId="0" applyFont="1" applyFill="1" applyBorder="1" applyAlignment="1">
      <alignment horizontal="left" vertical="center" wrapText="1"/>
    </xf>
    <xf numFmtId="0" fontId="95" fillId="0" borderId="68" xfId="0" applyFont="1" applyFill="1" applyBorder="1" applyAlignment="1">
      <alignment horizontal="left" vertical="center" wrapText="1"/>
    </xf>
    <xf numFmtId="0" fontId="97" fillId="0" borderId="69" xfId="0" applyFont="1" applyFill="1" applyBorder="1" applyAlignment="1">
      <alignment horizontal="center" vertical="center"/>
    </xf>
    <xf numFmtId="0" fontId="97" fillId="0" borderId="70" xfId="0" applyFont="1" applyFill="1" applyBorder="1" applyAlignment="1">
      <alignment horizontal="center" vertical="center"/>
    </xf>
    <xf numFmtId="0" fontId="95" fillId="0" borderId="34" xfId="0" applyFont="1" applyFill="1" applyBorder="1" applyAlignment="1">
      <alignment horizontal="center"/>
    </xf>
    <xf numFmtId="0" fontId="95" fillId="0" borderId="68" xfId="0" applyFont="1" applyFill="1" applyBorder="1" applyAlignment="1">
      <alignment horizontal="center"/>
    </xf>
    <xf numFmtId="185" fontId="95" fillId="0" borderId="71" xfId="0" applyNumberFormat="1" applyFont="1" applyFill="1" applyBorder="1" applyAlignment="1">
      <alignment horizontal="center" vertical="center"/>
    </xf>
    <xf numFmtId="185" fontId="95" fillId="0" borderId="55" xfId="0" applyNumberFormat="1" applyFont="1" applyFill="1" applyBorder="1" applyAlignment="1">
      <alignment horizontal="center" vertical="center"/>
    </xf>
    <xf numFmtId="0" fontId="95" fillId="0" borderId="57" xfId="0" applyFont="1" applyFill="1" applyBorder="1" applyAlignment="1">
      <alignment horizontal="center"/>
    </xf>
    <xf numFmtId="0" fontId="95" fillId="0" borderId="63" xfId="0" applyFont="1" applyFill="1" applyBorder="1" applyAlignment="1">
      <alignment horizontal="center"/>
    </xf>
    <xf numFmtId="185" fontId="95" fillId="0" borderId="17" xfId="0" applyNumberFormat="1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85" fontId="11" fillId="0" borderId="62" xfId="0" applyNumberFormat="1" applyFont="1" applyFill="1" applyBorder="1" applyAlignment="1">
      <alignment horizontal="center" vertical="center"/>
    </xf>
    <xf numFmtId="185" fontId="11" fillId="0" borderId="49" xfId="0" applyNumberFormat="1" applyFont="1" applyFill="1" applyBorder="1" applyAlignment="1">
      <alignment horizontal="center" vertical="center"/>
    </xf>
    <xf numFmtId="185" fontId="11" fillId="0" borderId="30" xfId="0" applyNumberFormat="1" applyFont="1" applyFill="1" applyBorder="1" applyAlignment="1">
      <alignment horizontal="center" vertical="center"/>
    </xf>
    <xf numFmtId="185" fontId="11" fillId="0" borderId="61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95" fillId="0" borderId="58" xfId="0" applyFont="1" applyFill="1" applyBorder="1" applyAlignment="1">
      <alignment horizontal="center" vertical="center"/>
    </xf>
    <xf numFmtId="0" fontId="80" fillId="0" borderId="64" xfId="0" applyFont="1" applyFill="1" applyBorder="1" applyAlignment="1">
      <alignment horizontal="left" vertical="center" wrapText="1"/>
    </xf>
    <xf numFmtId="0" fontId="80" fillId="0" borderId="65" xfId="0" applyFont="1" applyFill="1" applyBorder="1" applyAlignment="1">
      <alignment horizontal="left" vertical="center" wrapText="1"/>
    </xf>
    <xf numFmtId="0" fontId="80" fillId="0" borderId="71" xfId="0" applyFont="1" applyFill="1" applyBorder="1" applyAlignment="1">
      <alignment horizontal="left" vertical="center" wrapText="1"/>
    </xf>
    <xf numFmtId="0" fontId="95" fillId="0" borderId="64" xfId="0" applyFont="1" applyFill="1" applyBorder="1" applyAlignment="1">
      <alignment horizontal="center" vertical="center"/>
    </xf>
    <xf numFmtId="0" fontId="95" fillId="0" borderId="71" xfId="0" applyFont="1" applyFill="1" applyBorder="1" applyAlignment="1">
      <alignment horizontal="center" vertical="center"/>
    </xf>
    <xf numFmtId="1" fontId="97" fillId="0" borderId="25" xfId="0" applyNumberFormat="1" applyFont="1" applyFill="1" applyBorder="1" applyAlignment="1">
      <alignment horizontal="center" vertical="center"/>
    </xf>
    <xf numFmtId="1" fontId="97" fillId="0" borderId="26" xfId="0" applyNumberFormat="1" applyFont="1" applyFill="1" applyBorder="1" applyAlignment="1">
      <alignment horizontal="center" vertical="center"/>
    </xf>
    <xf numFmtId="1" fontId="95" fillId="0" borderId="69" xfId="0" applyNumberFormat="1" applyFont="1" applyFill="1" applyBorder="1" applyAlignment="1">
      <alignment horizontal="center" vertical="center"/>
    </xf>
    <xf numFmtId="1" fontId="95" fillId="0" borderId="67" xfId="0" applyNumberFormat="1" applyFont="1" applyFill="1" applyBorder="1" applyAlignment="1">
      <alignment horizontal="center" vertical="center"/>
    </xf>
    <xf numFmtId="0" fontId="95" fillId="0" borderId="69" xfId="0" applyFont="1" applyFill="1" applyBorder="1" applyAlignment="1">
      <alignment horizontal="left" vertical="center" wrapText="1"/>
    </xf>
    <xf numFmtId="0" fontId="95" fillId="0" borderId="67" xfId="0" applyFont="1" applyFill="1" applyBorder="1" applyAlignment="1">
      <alignment horizontal="left" vertical="center" wrapText="1"/>
    </xf>
    <xf numFmtId="0" fontId="95" fillId="0" borderId="70" xfId="0" applyFont="1" applyFill="1" applyBorder="1" applyAlignment="1">
      <alignment horizontal="left" vertical="center" wrapText="1"/>
    </xf>
    <xf numFmtId="0" fontId="97" fillId="0" borderId="16" xfId="0" applyFont="1" applyFill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/>
    </xf>
    <xf numFmtId="0" fontId="97" fillId="0" borderId="48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01" fillId="0" borderId="18" xfId="0" applyFont="1" applyFill="1" applyBorder="1" applyAlignment="1">
      <alignment horizontal="center" vertical="center"/>
    </xf>
    <xf numFmtId="0" fontId="101" fillId="0" borderId="48" xfId="0" applyFont="1" applyFill="1" applyBorder="1" applyAlignment="1">
      <alignment horizontal="center" vertical="center"/>
    </xf>
    <xf numFmtId="0" fontId="101" fillId="0" borderId="16" xfId="0" applyFont="1" applyFill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left" vertical="center" wrapText="1"/>
    </xf>
    <xf numFmtId="0" fontId="95" fillId="0" borderId="48" xfId="0" applyFont="1" applyFill="1" applyBorder="1" applyAlignment="1">
      <alignment horizontal="left" vertical="center" wrapText="1"/>
    </xf>
    <xf numFmtId="0" fontId="95" fillId="0" borderId="19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vertical="center" wrapText="1"/>
    </xf>
    <xf numFmtId="0" fontId="12" fillId="0" borderId="67" xfId="0" applyFont="1" applyFill="1" applyBorder="1" applyAlignment="1">
      <alignment vertical="center" wrapText="1"/>
    </xf>
    <xf numFmtId="0" fontId="12" fillId="0" borderId="70" xfId="0" applyFont="1" applyFill="1" applyBorder="1" applyAlignment="1">
      <alignment vertical="center" wrapText="1"/>
    </xf>
    <xf numFmtId="0" fontId="98" fillId="0" borderId="0" xfId="0" applyFont="1" applyFill="1" applyAlignment="1">
      <alignment horizontal="left"/>
    </xf>
    <xf numFmtId="0" fontId="95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 wrapText="1"/>
    </xf>
    <xf numFmtId="0" fontId="88" fillId="0" borderId="64" xfId="0" applyFont="1" applyFill="1" applyBorder="1" applyAlignment="1">
      <alignment horizontal="left" vertical="center" wrapText="1"/>
    </xf>
    <xf numFmtId="0" fontId="88" fillId="0" borderId="65" xfId="0" applyFont="1" applyFill="1" applyBorder="1" applyAlignment="1">
      <alignment horizontal="left" vertical="center" wrapText="1"/>
    </xf>
    <xf numFmtId="0" fontId="88" fillId="0" borderId="71" xfId="0" applyFont="1" applyFill="1" applyBorder="1" applyAlignment="1">
      <alignment horizontal="left" vertical="center" wrapText="1"/>
    </xf>
    <xf numFmtId="0" fontId="101" fillId="0" borderId="17" xfId="0" applyFont="1" applyFill="1" applyBorder="1" applyAlignment="1">
      <alignment horizontal="center" vertical="center"/>
    </xf>
    <xf numFmtId="0" fontId="88" fillId="0" borderId="59" xfId="0" applyFont="1" applyFill="1" applyBorder="1" applyAlignment="1">
      <alignment horizontal="left" vertical="center" wrapText="1"/>
    </xf>
    <xf numFmtId="0" fontId="88" fillId="0" borderId="67" xfId="0" applyFont="1" applyFill="1" applyBorder="1" applyAlignment="1">
      <alignment horizontal="left" vertical="center"/>
    </xf>
    <xf numFmtId="0" fontId="88" fillId="0" borderId="60" xfId="0" applyFont="1" applyFill="1" applyBorder="1" applyAlignment="1">
      <alignment horizontal="left" vertical="center"/>
    </xf>
    <xf numFmtId="0" fontId="97" fillId="0" borderId="60" xfId="0" applyFont="1" applyFill="1" applyBorder="1" applyAlignment="1">
      <alignment horizontal="center" vertical="center"/>
    </xf>
    <xf numFmtId="0" fontId="95" fillId="0" borderId="69" xfId="0" applyFont="1" applyFill="1" applyBorder="1" applyAlignment="1">
      <alignment horizontal="center" vertical="center"/>
    </xf>
    <xf numFmtId="0" fontId="95" fillId="0" borderId="67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0" fontId="95" fillId="0" borderId="54" xfId="0" applyFont="1" applyFill="1" applyBorder="1" applyAlignment="1">
      <alignment horizontal="center" vertical="center" textRotation="90"/>
    </xf>
    <xf numFmtId="0" fontId="95" fillId="0" borderId="38" xfId="0" applyFont="1" applyFill="1" applyBorder="1" applyAlignment="1">
      <alignment horizontal="center" vertical="center" textRotation="90"/>
    </xf>
    <xf numFmtId="0" fontId="95" fillId="0" borderId="11" xfId="0" applyFont="1" applyFill="1" applyBorder="1" applyAlignment="1">
      <alignment horizontal="center" vertical="center" textRotation="90"/>
    </xf>
    <xf numFmtId="0" fontId="95" fillId="0" borderId="72" xfId="0" applyFont="1" applyFill="1" applyBorder="1" applyAlignment="1">
      <alignment horizontal="center" vertical="center" textRotation="90"/>
    </xf>
    <xf numFmtId="0" fontId="95" fillId="0" borderId="10" xfId="0" applyFont="1" applyFill="1" applyBorder="1" applyAlignment="1">
      <alignment horizontal="center" vertical="center" textRotation="90"/>
    </xf>
    <xf numFmtId="0" fontId="98" fillId="0" borderId="0" xfId="0" applyFont="1" applyFill="1" applyAlignment="1">
      <alignment horizontal="left" vertical="justify" wrapText="1"/>
    </xf>
    <xf numFmtId="0" fontId="95" fillId="0" borderId="27" xfId="0" applyFont="1" applyFill="1" applyBorder="1" applyAlignment="1">
      <alignment horizontal="center" vertical="center"/>
    </xf>
    <xf numFmtId="0" fontId="95" fillId="0" borderId="28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horizontal="center" vertical="center"/>
    </xf>
    <xf numFmtId="0" fontId="95" fillId="0" borderId="27" xfId="0" applyFont="1" applyFill="1" applyBorder="1" applyAlignment="1">
      <alignment horizontal="center" vertical="center" wrapText="1"/>
    </xf>
    <xf numFmtId="0" fontId="97" fillId="0" borderId="37" xfId="0" applyFont="1" applyFill="1" applyBorder="1" applyAlignment="1">
      <alignment horizontal="center" vertical="center" textRotation="90"/>
    </xf>
    <xf numFmtId="0" fontId="97" fillId="0" borderId="36" xfId="0" applyFont="1" applyFill="1" applyBorder="1" applyAlignment="1">
      <alignment horizontal="center" vertical="center" textRotation="90"/>
    </xf>
    <xf numFmtId="0" fontId="97" fillId="0" borderId="20" xfId="0" applyFont="1" applyFill="1" applyBorder="1" applyAlignment="1">
      <alignment horizontal="center" vertical="center" textRotation="90"/>
    </xf>
    <xf numFmtId="0" fontId="97" fillId="0" borderId="21" xfId="0" applyFont="1" applyFill="1" applyBorder="1" applyAlignment="1">
      <alignment horizontal="center" vertical="center" textRotation="90"/>
    </xf>
    <xf numFmtId="0" fontId="97" fillId="0" borderId="31" xfId="0" applyFont="1" applyFill="1" applyBorder="1" applyAlignment="1">
      <alignment horizontal="center" vertical="center" textRotation="90"/>
    </xf>
    <xf numFmtId="0" fontId="97" fillId="0" borderId="33" xfId="0" applyFont="1" applyFill="1" applyBorder="1" applyAlignment="1">
      <alignment horizontal="center" vertical="center" textRotation="90"/>
    </xf>
    <xf numFmtId="0" fontId="97" fillId="0" borderId="73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42" xfId="0" applyFont="1" applyFill="1" applyBorder="1" applyAlignment="1">
      <alignment horizontal="center" vertical="center"/>
    </xf>
    <xf numFmtId="0" fontId="97" fillId="0" borderId="74" xfId="0" applyFont="1" applyFill="1" applyBorder="1" applyAlignment="1">
      <alignment horizontal="center" vertical="center" wrapText="1"/>
    </xf>
    <xf numFmtId="0" fontId="97" fillId="0" borderId="40" xfId="0" applyFont="1" applyFill="1" applyBorder="1" applyAlignment="1">
      <alignment horizontal="center" vertical="center" wrapText="1"/>
    </xf>
    <xf numFmtId="0" fontId="97" fillId="0" borderId="75" xfId="0" applyFont="1" applyFill="1" applyBorder="1" applyAlignment="1">
      <alignment horizontal="center" vertical="center" wrapText="1"/>
    </xf>
    <xf numFmtId="0" fontId="97" fillId="0" borderId="39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38" xfId="0" applyFont="1" applyFill="1" applyBorder="1" applyAlignment="1">
      <alignment horizontal="center" vertical="center" wrapText="1"/>
    </xf>
    <xf numFmtId="0" fontId="97" fillId="0" borderId="76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5" fillId="0" borderId="74" xfId="0" applyFont="1" applyFill="1" applyBorder="1" applyAlignment="1">
      <alignment horizontal="center" vertical="center" textRotation="90"/>
    </xf>
    <xf numFmtId="0" fontId="95" fillId="0" borderId="75" xfId="0" applyFont="1" applyFill="1" applyBorder="1" applyAlignment="1">
      <alignment horizontal="center" vertical="center" textRotation="90"/>
    </xf>
    <xf numFmtId="0" fontId="95" fillId="0" borderId="39" xfId="0" applyFont="1" applyFill="1" applyBorder="1" applyAlignment="1">
      <alignment horizontal="center" vertical="center" textRotation="90"/>
    </xf>
    <xf numFmtId="0" fontId="95" fillId="0" borderId="76" xfId="0" applyFont="1" applyFill="1" applyBorder="1" applyAlignment="1">
      <alignment horizontal="center" vertical="center" textRotation="90"/>
    </xf>
    <xf numFmtId="0" fontId="95" fillId="0" borderId="40" xfId="0" applyFont="1" applyFill="1" applyBorder="1" applyAlignment="1">
      <alignment horizontal="center" vertical="center" textRotation="90"/>
    </xf>
    <xf numFmtId="0" fontId="95" fillId="0" borderId="0" xfId="0" applyFont="1" applyFill="1" applyBorder="1" applyAlignment="1">
      <alignment horizontal="center" vertical="center" textRotation="90"/>
    </xf>
    <xf numFmtId="0" fontId="97" fillId="0" borderId="67" xfId="0" applyFont="1" applyFill="1" applyBorder="1" applyAlignment="1">
      <alignment horizontal="center" vertical="center"/>
    </xf>
    <xf numFmtId="0" fontId="95" fillId="0" borderId="26" xfId="0" applyFont="1" applyFill="1" applyBorder="1" applyAlignment="1">
      <alignment horizontal="center" vertical="center" textRotation="90"/>
    </xf>
    <xf numFmtId="0" fontId="95" fillId="0" borderId="52" xfId="0" applyFont="1" applyFill="1" applyBorder="1" applyAlignment="1">
      <alignment horizontal="center" vertical="center" textRotation="90"/>
    </xf>
    <xf numFmtId="0" fontId="95" fillId="0" borderId="14" xfId="0" applyFont="1" applyFill="1" applyBorder="1" applyAlignment="1">
      <alignment horizontal="center" vertical="center" textRotation="90"/>
    </xf>
    <xf numFmtId="0" fontId="97" fillId="0" borderId="66" xfId="0" applyFont="1" applyFill="1" applyBorder="1" applyAlignment="1">
      <alignment horizontal="center" vertical="center"/>
    </xf>
    <xf numFmtId="0" fontId="97" fillId="0" borderId="40" xfId="0" applyFont="1" applyFill="1" applyBorder="1" applyAlignment="1">
      <alignment horizontal="center" vertical="center"/>
    </xf>
    <xf numFmtId="0" fontId="97" fillId="0" borderId="59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 textRotation="90"/>
    </xf>
    <xf numFmtId="0" fontId="95" fillId="0" borderId="51" xfId="0" applyFont="1" applyFill="1" applyBorder="1" applyAlignment="1">
      <alignment horizontal="center" vertical="center" textRotation="90"/>
    </xf>
    <xf numFmtId="0" fontId="97" fillId="0" borderId="66" xfId="0" applyFont="1" applyFill="1" applyBorder="1" applyAlignment="1">
      <alignment horizontal="center" vertical="center" textRotation="90"/>
    </xf>
    <xf numFmtId="0" fontId="97" fillId="0" borderId="40" xfId="0" applyFont="1" applyFill="1" applyBorder="1" applyAlignment="1">
      <alignment horizontal="center" vertical="center" textRotation="90"/>
    </xf>
    <xf numFmtId="0" fontId="97" fillId="0" borderId="41" xfId="0" applyFont="1" applyFill="1" applyBorder="1" applyAlignment="1">
      <alignment horizontal="center" vertical="center" textRotation="90"/>
    </xf>
    <xf numFmtId="0" fontId="97" fillId="0" borderId="25" xfId="0" applyFont="1" applyFill="1" applyBorder="1" applyAlignment="1">
      <alignment horizontal="center" vertical="center" textRotation="90"/>
    </xf>
    <xf numFmtId="0" fontId="97" fillId="0" borderId="0" xfId="0" applyFont="1" applyFill="1" applyBorder="1" applyAlignment="1">
      <alignment horizontal="center" vertical="center" textRotation="90"/>
    </xf>
    <xf numFmtId="0" fontId="97" fillId="0" borderId="26" xfId="0" applyFont="1" applyFill="1" applyBorder="1" applyAlignment="1">
      <alignment horizontal="center" vertical="center" textRotation="90"/>
    </xf>
    <xf numFmtId="0" fontId="97" fillId="0" borderId="51" xfId="0" applyFont="1" applyFill="1" applyBorder="1" applyAlignment="1">
      <alignment horizontal="center" vertical="center" textRotation="90"/>
    </xf>
    <xf numFmtId="0" fontId="97" fillId="0" borderId="11" xfId="0" applyFont="1" applyFill="1" applyBorder="1" applyAlignment="1">
      <alignment horizontal="center" vertical="center" textRotation="90"/>
    </xf>
    <xf numFmtId="0" fontId="97" fillId="0" borderId="52" xfId="0" applyFont="1" applyFill="1" applyBorder="1" applyAlignment="1">
      <alignment horizontal="center" vertical="center" textRotation="90"/>
    </xf>
    <xf numFmtId="0" fontId="97" fillId="0" borderId="27" xfId="0" applyFont="1" applyFill="1" applyBorder="1" applyAlignment="1">
      <alignment horizontal="center" vertical="center"/>
    </xf>
    <xf numFmtId="0" fontId="102" fillId="0" borderId="18" xfId="0" applyFont="1" applyFill="1" applyBorder="1" applyAlignment="1">
      <alignment horizontal="center" vertical="center"/>
    </xf>
    <xf numFmtId="0" fontId="102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5" fillId="0" borderId="59" xfId="0" applyFont="1" applyFill="1" applyBorder="1" applyAlignment="1">
      <alignment horizontal="center" vertical="center"/>
    </xf>
    <xf numFmtId="0" fontId="95" fillId="0" borderId="6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1" fillId="0" borderId="46" xfId="0" applyFont="1" applyFill="1" applyBorder="1" applyAlignment="1">
      <alignment horizontal="center" vertical="center"/>
    </xf>
    <xf numFmtId="0" fontId="101" fillId="0" borderId="47" xfId="0" applyFont="1" applyFill="1" applyBorder="1" applyAlignment="1">
      <alignment horizontal="center" vertical="center"/>
    </xf>
    <xf numFmtId="0" fontId="95" fillId="0" borderId="34" xfId="0" applyFont="1" applyFill="1" applyBorder="1" applyAlignment="1">
      <alignment vertical="center" wrapText="1"/>
    </xf>
    <xf numFmtId="0" fontId="95" fillId="0" borderId="65" xfId="0" applyFont="1" applyFill="1" applyBorder="1" applyAlignment="1">
      <alignment vertical="center" wrapText="1"/>
    </xf>
    <xf numFmtId="0" fontId="95" fillId="0" borderId="68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/>
    </xf>
    <xf numFmtId="185" fontId="11" fillId="0" borderId="18" xfId="0" applyNumberFormat="1" applyFont="1" applyFill="1" applyBorder="1" applyAlignment="1">
      <alignment horizontal="center" vertical="center"/>
    </xf>
    <xf numFmtId="185" fontId="11" fillId="0" borderId="19" xfId="0" applyNumberFormat="1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left" vertical="center" wrapText="1"/>
    </xf>
    <xf numFmtId="16" fontId="95" fillId="0" borderId="62" xfId="0" applyNumberFormat="1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center"/>
    </xf>
    <xf numFmtId="0" fontId="88" fillId="0" borderId="18" xfId="0" applyFont="1" applyFill="1" applyBorder="1" applyAlignment="1">
      <alignment horizontal="left" vertical="center" wrapText="1"/>
    </xf>
    <xf numFmtId="0" fontId="88" fillId="0" borderId="48" xfId="0" applyFont="1" applyFill="1" applyBorder="1" applyAlignment="1">
      <alignment horizontal="left" vertical="center" wrapText="1"/>
    </xf>
    <xf numFmtId="0" fontId="88" fillId="0" borderId="17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top" wrapText="1"/>
    </xf>
    <xf numFmtId="0" fontId="88" fillId="0" borderId="59" xfId="0" applyFont="1" applyFill="1" applyBorder="1" applyAlignment="1">
      <alignment horizontal="center" vertical="center" wrapText="1"/>
    </xf>
    <xf numFmtId="0" fontId="88" fillId="0" borderId="67" xfId="0" applyFont="1" applyFill="1" applyBorder="1" applyAlignment="1">
      <alignment horizontal="center" vertical="center" wrapText="1"/>
    </xf>
    <xf numFmtId="0" fontId="88" fillId="0" borderId="60" xfId="0" applyFont="1" applyFill="1" applyBorder="1" applyAlignment="1">
      <alignment horizontal="center" vertical="center" wrapText="1"/>
    </xf>
    <xf numFmtId="185" fontId="97" fillId="0" borderId="69" xfId="0" applyNumberFormat="1" applyFont="1" applyFill="1" applyBorder="1" applyAlignment="1">
      <alignment horizontal="center" vertical="center"/>
    </xf>
    <xf numFmtId="185" fontId="97" fillId="0" borderId="70" xfId="0" applyNumberFormat="1" applyFont="1" applyFill="1" applyBorder="1" applyAlignment="1">
      <alignment horizontal="center" vertical="center"/>
    </xf>
    <xf numFmtId="185" fontId="97" fillId="0" borderId="67" xfId="0" applyNumberFormat="1" applyFont="1" applyFill="1" applyBorder="1" applyAlignment="1">
      <alignment horizontal="center" vertical="center"/>
    </xf>
    <xf numFmtId="0" fontId="95" fillId="0" borderId="27" xfId="0" applyFont="1" applyFill="1" applyBorder="1" applyAlignment="1">
      <alignment horizontal="center"/>
    </xf>
    <xf numFmtId="0" fontId="95" fillId="0" borderId="29" xfId="0" applyFont="1" applyFill="1" applyBorder="1" applyAlignment="1">
      <alignment horizontal="center"/>
    </xf>
    <xf numFmtId="185" fontId="11" fillId="0" borderId="16" xfId="0" applyNumberFormat="1" applyFont="1" applyFill="1" applyBorder="1" applyAlignment="1">
      <alignment horizontal="center" vertical="center"/>
    </xf>
    <xf numFmtId="185" fontId="11" fillId="0" borderId="17" xfId="0" applyNumberFormat="1" applyFont="1" applyFill="1" applyBorder="1" applyAlignment="1">
      <alignment horizontal="center" vertical="center"/>
    </xf>
    <xf numFmtId="0" fontId="95" fillId="0" borderId="46" xfId="0" applyFont="1" applyFill="1" applyBorder="1" applyAlignment="1">
      <alignment horizontal="center"/>
    </xf>
    <xf numFmtId="0" fontId="95" fillId="0" borderId="47" xfId="0" applyFont="1" applyFill="1" applyBorder="1" applyAlignment="1">
      <alignment horizontal="center"/>
    </xf>
    <xf numFmtId="16" fontId="95" fillId="0" borderId="64" xfId="0" applyNumberFormat="1" applyFont="1" applyFill="1" applyBorder="1" applyAlignment="1">
      <alignment horizontal="center" vertical="center" wrapText="1"/>
    </xf>
    <xf numFmtId="0" fontId="95" fillId="0" borderId="65" xfId="0" applyFont="1" applyFill="1" applyBorder="1" applyAlignment="1">
      <alignment horizontal="center" vertical="center"/>
    </xf>
    <xf numFmtId="185" fontId="11" fillId="0" borderId="34" xfId="0" applyNumberFormat="1" applyFont="1" applyFill="1" applyBorder="1" applyAlignment="1">
      <alignment horizontal="center" vertical="center"/>
    </xf>
    <xf numFmtId="185" fontId="11" fillId="0" borderId="71" xfId="0" applyNumberFormat="1" applyFont="1" applyFill="1" applyBorder="1" applyAlignment="1">
      <alignment horizontal="center" vertical="center"/>
    </xf>
    <xf numFmtId="185" fontId="11" fillId="0" borderId="64" xfId="0" applyNumberFormat="1" applyFont="1" applyFill="1" applyBorder="1" applyAlignment="1">
      <alignment horizontal="center" vertical="center"/>
    </xf>
    <xf numFmtId="185" fontId="11" fillId="0" borderId="68" xfId="0" applyNumberFormat="1" applyFont="1" applyFill="1" applyBorder="1" applyAlignment="1">
      <alignment horizontal="center" vertical="center"/>
    </xf>
    <xf numFmtId="0" fontId="95" fillId="0" borderId="27" xfId="0" applyFont="1" applyFill="1" applyBorder="1" applyAlignment="1">
      <alignment horizontal="left" vertical="center"/>
    </xf>
    <xf numFmtId="0" fontId="95" fillId="0" borderId="28" xfId="0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left" vertical="center"/>
    </xf>
    <xf numFmtId="0" fontId="95" fillId="0" borderId="45" xfId="0" applyFont="1" applyFill="1" applyBorder="1" applyAlignment="1">
      <alignment horizontal="left" vertical="center"/>
    </xf>
    <xf numFmtId="0" fontId="95" fillId="0" borderId="45" xfId="0" applyFont="1" applyFill="1" applyBorder="1" applyAlignment="1">
      <alignment horizontal="center" vertical="center"/>
    </xf>
    <xf numFmtId="0" fontId="95" fillId="0" borderId="34" xfId="0" applyFont="1" applyFill="1" applyBorder="1" applyAlignment="1">
      <alignment horizontal="center" vertical="center"/>
    </xf>
    <xf numFmtId="0" fontId="95" fillId="0" borderId="68" xfId="0" applyFont="1" applyFill="1" applyBorder="1" applyAlignment="1">
      <alignment horizontal="center" vertical="center"/>
    </xf>
    <xf numFmtId="0" fontId="95" fillId="0" borderId="57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center" vertical="center"/>
    </xf>
    <xf numFmtId="0" fontId="103" fillId="0" borderId="69" xfId="0" applyFont="1" applyFill="1" applyBorder="1" applyAlignment="1">
      <alignment horizontal="center" vertical="center" wrapText="1"/>
    </xf>
    <xf numFmtId="0" fontId="103" fillId="0" borderId="67" xfId="0" applyFont="1" applyFill="1" applyBorder="1" applyAlignment="1">
      <alignment horizontal="center" vertical="center" wrapText="1"/>
    </xf>
    <xf numFmtId="0" fontId="103" fillId="0" borderId="60" xfId="0" applyFont="1" applyFill="1" applyBorder="1" applyAlignment="1">
      <alignment horizontal="center" vertical="center" wrapText="1"/>
    </xf>
    <xf numFmtId="0" fontId="88" fillId="0" borderId="59" xfId="0" applyFont="1" applyFill="1" applyBorder="1" applyAlignment="1">
      <alignment horizontal="center" vertical="center"/>
    </xf>
    <xf numFmtId="0" fontId="88" fillId="0" borderId="67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91" fillId="0" borderId="69" xfId="0" applyFont="1" applyFill="1" applyBorder="1" applyAlignment="1">
      <alignment horizontal="center" vertical="center" wrapText="1"/>
    </xf>
    <xf numFmtId="0" fontId="91" fillId="0" borderId="67" xfId="0" applyFont="1" applyFill="1" applyBorder="1" applyAlignment="1">
      <alignment horizontal="center" vertical="center" wrapText="1"/>
    </xf>
    <xf numFmtId="0" fontId="91" fillId="0" borderId="70" xfId="0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/>
    </xf>
    <xf numFmtId="0" fontId="80" fillId="0" borderId="65" xfId="0" applyFont="1" applyFill="1" applyBorder="1" applyAlignment="1">
      <alignment horizontal="center" vertical="center"/>
    </xf>
    <xf numFmtId="0" fontId="80" fillId="0" borderId="71" xfId="0" applyFont="1" applyFill="1" applyBorder="1" applyAlignment="1">
      <alignment horizontal="center" vertical="center"/>
    </xf>
    <xf numFmtId="0" fontId="80" fillId="0" borderId="35" xfId="0" applyFont="1" applyFill="1" applyBorder="1" applyAlignment="1">
      <alignment horizontal="left" vertical="center" wrapText="1"/>
    </xf>
    <xf numFmtId="0" fontId="80" fillId="0" borderId="36" xfId="0" applyFont="1" applyFill="1" applyBorder="1" applyAlignment="1">
      <alignment horizontal="left" vertical="center" wrapText="1"/>
    </xf>
    <xf numFmtId="49" fontId="80" fillId="0" borderId="34" xfId="0" applyNumberFormat="1" applyFont="1" applyFill="1" applyBorder="1" applyAlignment="1">
      <alignment horizontal="left" vertical="center" wrapText="1"/>
    </xf>
    <xf numFmtId="49" fontId="80" fillId="0" borderId="65" xfId="0" applyNumberFormat="1" applyFont="1" applyFill="1" applyBorder="1" applyAlignment="1">
      <alignment horizontal="left" vertical="center" wrapText="1"/>
    </xf>
    <xf numFmtId="49" fontId="80" fillId="0" borderId="68" xfId="0" applyNumberFormat="1" applyFont="1" applyFill="1" applyBorder="1" applyAlignment="1">
      <alignment horizontal="left" vertical="center" wrapText="1"/>
    </xf>
    <xf numFmtId="49" fontId="80" fillId="0" borderId="14" xfId="0" applyNumberFormat="1" applyFont="1" applyFill="1" applyBorder="1" applyAlignment="1">
      <alignment horizontal="left" vertical="center" wrapText="1"/>
    </xf>
    <xf numFmtId="49" fontId="80" fillId="0" borderId="53" xfId="0" applyNumberFormat="1" applyFont="1" applyFill="1" applyBorder="1" applyAlignment="1">
      <alignment horizontal="left" vertical="center" wrapText="1"/>
    </xf>
    <xf numFmtId="0" fontId="80" fillId="0" borderId="46" xfId="0" applyFont="1" applyFill="1" applyBorder="1" applyAlignment="1">
      <alignment horizontal="center" vertical="center"/>
    </xf>
    <xf numFmtId="0" fontId="80" fillId="0" borderId="45" xfId="0" applyFont="1" applyFill="1" applyBorder="1" applyAlignment="1">
      <alignment horizontal="center" vertical="center"/>
    </xf>
    <xf numFmtId="0" fontId="80" fillId="0" borderId="5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98" fillId="0" borderId="0" xfId="0" applyFont="1" applyFill="1" applyAlignment="1">
      <alignment horizontal="center" vertical="justify" wrapText="1"/>
    </xf>
    <xf numFmtId="0" fontId="11" fillId="0" borderId="57" xfId="0" applyFont="1" applyFill="1" applyBorder="1" applyAlignment="1">
      <alignment horizontal="left" vertical="center"/>
    </xf>
    <xf numFmtId="0" fontId="11" fillId="0" borderId="56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/>
    </xf>
    <xf numFmtId="49" fontId="80" fillId="0" borderId="42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101" fillId="0" borderId="18" xfId="0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39"/>
  <sheetViews>
    <sheetView showZeros="0" tabSelected="1" zoomScale="43" zoomScaleNormal="43" zoomScalePageLayoutView="0" workbookViewId="0" topLeftCell="A150">
      <selection activeCell="A159" sqref="A159:F159"/>
    </sheetView>
  </sheetViews>
  <sheetFormatPr defaultColWidth="4.625" defaultRowHeight="12.75"/>
  <cols>
    <col min="1" max="1" width="13.00390625" style="1" customWidth="1"/>
    <col min="2" max="2" width="4.875" style="1" customWidth="1"/>
    <col min="3" max="3" width="5.625" style="1" customWidth="1"/>
    <col min="4" max="4" width="6.50390625" style="1" customWidth="1"/>
    <col min="5" max="5" width="6.125" style="1" customWidth="1"/>
    <col min="6" max="14" width="6.50390625" style="1" customWidth="1"/>
    <col min="15" max="15" width="10.50390625" style="1" customWidth="1"/>
    <col min="16" max="17" width="6.50390625" style="1" customWidth="1"/>
    <col min="18" max="19" width="6.50390625" style="4" customWidth="1"/>
    <col min="20" max="31" width="6.50390625" style="1" customWidth="1"/>
    <col min="32" max="32" width="11.375" style="1" customWidth="1"/>
    <col min="33" max="33" width="10.125" style="1" customWidth="1"/>
    <col min="34" max="34" width="6.875" style="1" customWidth="1"/>
    <col min="35" max="35" width="10.875" style="1" customWidth="1"/>
    <col min="36" max="36" width="8.625" style="1" customWidth="1"/>
    <col min="37" max="37" width="6.625" style="1" customWidth="1"/>
    <col min="38" max="38" width="10.875" style="1" customWidth="1"/>
    <col min="39" max="39" width="8.875" style="1" customWidth="1"/>
    <col min="40" max="40" width="7.125" style="1" customWidth="1"/>
    <col min="41" max="41" width="11.00390625" style="1" customWidth="1"/>
    <col min="42" max="42" width="8.50390625" style="1" customWidth="1"/>
    <col min="43" max="43" width="6.875" style="1" customWidth="1"/>
    <col min="44" max="44" width="11.50390625" style="1" customWidth="1"/>
    <col min="45" max="45" width="8.625" style="1" customWidth="1"/>
    <col min="46" max="46" width="6.50390625" style="1" customWidth="1"/>
    <col min="47" max="47" width="11.00390625" style="1" customWidth="1"/>
    <col min="48" max="48" width="9.125" style="1" customWidth="1"/>
    <col min="49" max="49" width="6.625" style="1" customWidth="1"/>
    <col min="50" max="50" width="11.375" style="1" customWidth="1"/>
    <col min="51" max="51" width="8.875" style="1" customWidth="1"/>
    <col min="52" max="52" width="6.50390625" style="1" customWidth="1"/>
    <col min="53" max="53" width="10.125" style="1" customWidth="1"/>
    <col min="54" max="54" width="9.50390625" style="1" customWidth="1"/>
    <col min="55" max="55" width="7.50390625" style="1" customWidth="1"/>
    <col min="56" max="56" width="4.875" style="1" customWidth="1"/>
    <col min="57" max="57" width="6.00390625" style="1" customWidth="1"/>
    <col min="58" max="58" width="6.50390625" style="6" customWidth="1"/>
    <col min="59" max="59" width="4.875" style="6" customWidth="1"/>
    <col min="60" max="60" width="6.375" style="6" customWidth="1"/>
    <col min="61" max="61" width="20.50390625" style="6" customWidth="1"/>
    <col min="62" max="62" width="5.375" style="7" bestFit="1" customWidth="1"/>
    <col min="63" max="66" width="4.625" style="1" customWidth="1"/>
    <col min="67" max="67" width="13.00390625" style="1" customWidth="1"/>
    <col min="68" max="16384" width="4.625" style="1" customWidth="1"/>
  </cols>
  <sheetData>
    <row r="1" spans="1:61" ht="30">
      <c r="A1" s="576" t="s">
        <v>330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  <c r="AM1" s="576"/>
      <c r="AN1" s="576"/>
      <c r="AO1" s="576"/>
      <c r="AP1" s="576"/>
      <c r="AQ1" s="576"/>
      <c r="AR1" s="576"/>
      <c r="AS1" s="576"/>
      <c r="AT1" s="576"/>
      <c r="AU1" s="576"/>
      <c r="AV1" s="576"/>
      <c r="AW1" s="576"/>
      <c r="AX1" s="576"/>
      <c r="AY1" s="576"/>
      <c r="AZ1" s="576"/>
      <c r="BA1" s="576"/>
      <c r="BB1" s="576"/>
      <c r="BC1" s="576"/>
      <c r="BD1" s="576"/>
      <c r="BE1" s="576"/>
      <c r="BF1" s="576"/>
      <c r="BG1" s="576"/>
      <c r="BH1" s="576"/>
      <c r="BI1" s="576"/>
    </row>
    <row r="2" spans="2:67" ht="92.25">
      <c r="B2" s="114" t="s">
        <v>93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5"/>
      <c r="O2" s="115"/>
      <c r="P2" s="115"/>
      <c r="Q2" s="115"/>
      <c r="R2" s="116"/>
      <c r="S2" s="116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5" t="s">
        <v>136</v>
      </c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4"/>
      <c r="AQ2" s="115"/>
      <c r="AR2" s="115"/>
      <c r="AS2" s="115"/>
      <c r="AT2" s="115"/>
      <c r="AU2" s="115"/>
      <c r="AV2" s="115"/>
      <c r="AW2" s="115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41"/>
      <c r="BI2" s="41"/>
      <c r="BJ2" s="41"/>
      <c r="BK2" s="41"/>
      <c r="BL2" s="41"/>
      <c r="BM2" s="41"/>
      <c r="BN2" s="41"/>
      <c r="BO2" s="41"/>
    </row>
    <row r="3" spans="2:59" ht="35.2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15"/>
      <c r="O3" s="115"/>
      <c r="P3" s="115"/>
      <c r="Q3" s="115"/>
      <c r="R3" s="116"/>
      <c r="S3" s="116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82" t="s">
        <v>372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8"/>
      <c r="BG3" s="118"/>
    </row>
    <row r="4" spans="2:59" ht="35.2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115"/>
      <c r="O4" s="115"/>
      <c r="P4" s="115"/>
      <c r="Q4" s="115"/>
      <c r="R4" s="116"/>
      <c r="S4" s="116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8"/>
      <c r="BG4" s="118"/>
    </row>
    <row r="5" spans="2:59" ht="35.2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16"/>
      <c r="S5" s="116"/>
      <c r="T5" s="117" t="s">
        <v>148</v>
      </c>
      <c r="U5" s="117"/>
      <c r="V5" s="115"/>
      <c r="W5" s="115"/>
      <c r="X5" s="117"/>
      <c r="Y5" s="117"/>
      <c r="Z5" s="117"/>
      <c r="AA5" s="119"/>
      <c r="AB5" s="117" t="s">
        <v>149</v>
      </c>
      <c r="AC5" s="120"/>
      <c r="AD5" s="115"/>
      <c r="AE5" s="120"/>
      <c r="AF5" s="120"/>
      <c r="AG5" s="120"/>
      <c r="AH5" s="120"/>
      <c r="AI5" s="120"/>
      <c r="AJ5" s="120"/>
      <c r="AK5" s="117"/>
      <c r="AL5" s="117"/>
      <c r="AM5" s="117"/>
      <c r="AN5" s="115"/>
      <c r="AO5" s="115"/>
      <c r="AP5" s="115"/>
      <c r="AQ5" s="115"/>
      <c r="AR5" s="115"/>
      <c r="AS5" s="182"/>
      <c r="AT5" s="182"/>
      <c r="AU5" s="182"/>
      <c r="AV5" s="182" t="s">
        <v>151</v>
      </c>
      <c r="AW5" s="182"/>
      <c r="AX5" s="182"/>
      <c r="AY5" s="182"/>
      <c r="AZ5" s="182" t="s">
        <v>152</v>
      </c>
      <c r="BA5" s="182"/>
      <c r="BB5" s="182"/>
      <c r="BC5" s="182"/>
      <c r="BD5" s="182"/>
      <c r="BE5" s="182"/>
      <c r="BF5" s="182"/>
      <c r="BG5" s="182"/>
    </row>
    <row r="6" spans="2:59" ht="65.25" customHeight="1">
      <c r="B6" s="385" t="s">
        <v>377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15"/>
      <c r="AD6" s="121"/>
      <c r="AE6" s="556" t="s">
        <v>150</v>
      </c>
      <c r="AF6" s="556"/>
      <c r="AG6" s="556"/>
      <c r="AH6" s="556"/>
      <c r="AI6" s="556"/>
      <c r="AJ6" s="556"/>
      <c r="AK6" s="556"/>
      <c r="AL6" s="556"/>
      <c r="AM6" s="121"/>
      <c r="AN6" s="122"/>
      <c r="AO6" s="122"/>
      <c r="AP6" s="122"/>
      <c r="AQ6" s="122"/>
      <c r="AR6" s="121"/>
      <c r="AS6" s="122"/>
      <c r="AT6" s="122"/>
      <c r="AU6" s="115"/>
      <c r="AV6" s="123"/>
      <c r="AW6" s="123"/>
      <c r="AX6" s="123"/>
      <c r="AY6" s="123"/>
      <c r="AZ6" s="117"/>
      <c r="BA6" s="123"/>
      <c r="BB6" s="114"/>
      <c r="BC6" s="114"/>
      <c r="BD6" s="114"/>
      <c r="BE6" s="114"/>
      <c r="BF6" s="182"/>
      <c r="BG6" s="118"/>
    </row>
    <row r="7" spans="2:61" ht="35.25" customHeight="1">
      <c r="B7" s="121" t="s">
        <v>128</v>
      </c>
      <c r="C7" s="121"/>
      <c r="D7" s="121"/>
      <c r="E7" s="121"/>
      <c r="F7" s="121"/>
      <c r="G7" s="121"/>
      <c r="H7" s="121"/>
      <c r="I7" s="114"/>
      <c r="J7" s="114"/>
      <c r="K7" s="114"/>
      <c r="L7" s="114"/>
      <c r="M7" s="115"/>
      <c r="N7" s="115"/>
      <c r="O7" s="115"/>
      <c r="P7" s="115"/>
      <c r="Q7" s="115"/>
      <c r="R7" s="124"/>
      <c r="S7" s="124"/>
      <c r="T7" s="124"/>
      <c r="U7" s="124"/>
      <c r="V7" s="124"/>
      <c r="W7" s="115"/>
      <c r="X7" s="124"/>
      <c r="Y7" s="125"/>
      <c r="Z7" s="121"/>
      <c r="AA7" s="115"/>
      <c r="AB7" s="115"/>
      <c r="AC7" s="126"/>
      <c r="AD7" s="126"/>
      <c r="AE7" s="115"/>
      <c r="AF7" s="115"/>
      <c r="AG7" s="115"/>
      <c r="AH7" s="115"/>
      <c r="AI7" s="115"/>
      <c r="AJ7" s="115"/>
      <c r="AK7" s="115"/>
      <c r="AL7" s="115"/>
      <c r="AM7" s="120"/>
      <c r="AN7" s="120"/>
      <c r="AO7" s="120"/>
      <c r="AP7" s="117"/>
      <c r="AQ7" s="117"/>
      <c r="AR7" s="117"/>
      <c r="AS7" s="115"/>
      <c r="AT7" s="115"/>
      <c r="AU7" s="115"/>
      <c r="AV7" s="115"/>
      <c r="AW7" s="115"/>
      <c r="AX7" s="115"/>
      <c r="AY7" s="115"/>
      <c r="AZ7" s="115"/>
      <c r="BA7" s="121"/>
      <c r="BB7" s="121"/>
      <c r="BC7" s="121"/>
      <c r="BD7" s="121"/>
      <c r="BE7" s="121"/>
      <c r="BF7" s="127"/>
      <c r="BG7" s="128"/>
      <c r="BH7" s="14"/>
      <c r="BI7" s="14"/>
    </row>
    <row r="8" spans="2:61" ht="33" customHeight="1">
      <c r="B8" s="114" t="s">
        <v>105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115"/>
      <c r="O8" s="115"/>
      <c r="P8" s="115"/>
      <c r="Q8" s="115"/>
      <c r="R8" s="116"/>
      <c r="S8" s="116"/>
      <c r="T8" s="577" t="s">
        <v>333</v>
      </c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129"/>
      <c r="AT8" s="129"/>
      <c r="AU8" s="129"/>
      <c r="AV8" s="115"/>
      <c r="AW8" s="115"/>
      <c r="AX8" s="115"/>
      <c r="AY8" s="115"/>
      <c r="AZ8" s="115"/>
      <c r="BA8" s="115"/>
      <c r="BB8" s="115"/>
      <c r="BC8" s="115"/>
      <c r="BD8" s="115"/>
      <c r="BE8" s="129"/>
      <c r="BF8" s="127"/>
      <c r="BG8" s="128"/>
      <c r="BH8" s="14"/>
      <c r="BI8" s="14"/>
    </row>
    <row r="9" spans="2:59" ht="24" customHeight="1">
      <c r="B9" s="114" t="s">
        <v>100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8"/>
      <c r="R9" s="116"/>
      <c r="S9" s="116"/>
      <c r="T9" s="114"/>
      <c r="U9" s="114"/>
      <c r="V9" s="117"/>
      <c r="W9" s="117"/>
      <c r="X9" s="117"/>
      <c r="Y9" s="117"/>
      <c r="Z9" s="115"/>
      <c r="AA9" s="123"/>
      <c r="AB9" s="123"/>
      <c r="AC9" s="130"/>
      <c r="AD9" s="130"/>
      <c r="AE9" s="130"/>
      <c r="AF9" s="130"/>
      <c r="AG9" s="115"/>
      <c r="AH9" s="131"/>
      <c r="AI9" s="130"/>
      <c r="AJ9" s="130"/>
      <c r="AK9" s="130"/>
      <c r="AL9" s="130"/>
      <c r="AM9" s="130"/>
      <c r="AN9" s="130"/>
      <c r="AO9" s="126"/>
      <c r="AP9" s="126"/>
      <c r="AQ9" s="126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4"/>
      <c r="BE9" s="114"/>
      <c r="BF9" s="182"/>
      <c r="BG9" s="118"/>
    </row>
    <row r="10" spans="2:59" ht="41.25" customHeight="1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8"/>
      <c r="R10" s="116"/>
      <c r="S10" s="116"/>
      <c r="T10" s="114"/>
      <c r="U10" s="114"/>
      <c r="V10" s="117"/>
      <c r="W10" s="117"/>
      <c r="X10" s="117"/>
      <c r="Y10" s="117"/>
      <c r="Z10" s="117"/>
      <c r="AA10" s="123"/>
      <c r="AB10" s="123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26"/>
      <c r="AP10" s="126"/>
      <c r="AQ10" s="126"/>
      <c r="AR10" s="115"/>
      <c r="AS10" s="115"/>
      <c r="AT10" s="115"/>
      <c r="AU10" s="115"/>
      <c r="AV10" s="404" t="s">
        <v>358</v>
      </c>
      <c r="AW10" s="404"/>
      <c r="AX10" s="404"/>
      <c r="AY10" s="404"/>
      <c r="AZ10" s="404"/>
      <c r="BA10" s="404"/>
      <c r="BB10" s="404"/>
      <c r="BC10" s="404"/>
      <c r="BD10" s="404"/>
      <c r="BE10" s="114"/>
      <c r="BF10" s="182"/>
      <c r="BG10" s="118"/>
    </row>
    <row r="11" spans="2:59" ht="29.25" customHeight="1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6"/>
      <c r="S11" s="116"/>
      <c r="T11" s="115"/>
      <c r="U11" s="115"/>
      <c r="V11" s="115"/>
      <c r="W11" s="123"/>
      <c r="X11" s="123"/>
      <c r="Y11" s="123"/>
      <c r="Z11" s="123"/>
      <c r="AA11" s="123"/>
      <c r="AB11" s="123"/>
      <c r="AC11" s="130"/>
      <c r="AD11" s="130"/>
      <c r="AE11" s="130"/>
      <c r="AF11" s="130"/>
      <c r="AG11" s="130"/>
      <c r="AH11" s="130"/>
      <c r="AI11" s="130"/>
      <c r="AJ11" s="130"/>
      <c r="AK11" s="117"/>
      <c r="AL11" s="130"/>
      <c r="AM11" s="130"/>
      <c r="AN11" s="130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4"/>
      <c r="BE11" s="114"/>
      <c r="BF11" s="182"/>
      <c r="BG11" s="118"/>
    </row>
    <row r="12" spans="2:39" ht="30">
      <c r="B12" s="2" t="s">
        <v>99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3"/>
      <c r="N12" s="13"/>
      <c r="T12" s="2"/>
      <c r="U12" s="8"/>
      <c r="V12" s="2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2:44" ht="22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22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5:44" ht="30">
      <c r="E15" s="15" t="s">
        <v>129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6"/>
      <c r="S15" s="16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7"/>
      <c r="AN15" s="8"/>
      <c r="AR15" s="17" t="s">
        <v>6</v>
      </c>
    </row>
    <row r="17" spans="1:61" ht="19.5" customHeight="1">
      <c r="A17" s="403" t="s">
        <v>76</v>
      </c>
      <c r="B17" s="386" t="s">
        <v>88</v>
      </c>
      <c r="C17" s="386"/>
      <c r="D17" s="386"/>
      <c r="E17" s="386"/>
      <c r="F17" s="387" t="s">
        <v>361</v>
      </c>
      <c r="G17" s="386" t="s">
        <v>87</v>
      </c>
      <c r="H17" s="386"/>
      <c r="I17" s="386"/>
      <c r="J17" s="387" t="s">
        <v>362</v>
      </c>
      <c r="K17" s="386" t="s">
        <v>86</v>
      </c>
      <c r="L17" s="386"/>
      <c r="M17" s="386"/>
      <c r="N17" s="386"/>
      <c r="O17" s="386" t="s">
        <v>85</v>
      </c>
      <c r="P17" s="386"/>
      <c r="Q17" s="386"/>
      <c r="R17" s="386"/>
      <c r="S17" s="387" t="s">
        <v>363</v>
      </c>
      <c r="T17" s="386" t="s">
        <v>84</v>
      </c>
      <c r="U17" s="386"/>
      <c r="V17" s="386"/>
      <c r="W17" s="387" t="s">
        <v>364</v>
      </c>
      <c r="X17" s="386" t="s">
        <v>83</v>
      </c>
      <c r="Y17" s="386"/>
      <c r="Z17" s="386"/>
      <c r="AA17" s="387" t="s">
        <v>365</v>
      </c>
      <c r="AB17" s="386" t="s">
        <v>82</v>
      </c>
      <c r="AC17" s="386"/>
      <c r="AD17" s="386"/>
      <c r="AE17" s="386"/>
      <c r="AF17" s="387" t="s">
        <v>366</v>
      </c>
      <c r="AG17" s="386" t="s">
        <v>81</v>
      </c>
      <c r="AH17" s="386"/>
      <c r="AI17" s="386"/>
      <c r="AJ17" s="387" t="s">
        <v>367</v>
      </c>
      <c r="AK17" s="386" t="s">
        <v>80</v>
      </c>
      <c r="AL17" s="386"/>
      <c r="AM17" s="386"/>
      <c r="AN17" s="386"/>
      <c r="AO17" s="386" t="s">
        <v>79</v>
      </c>
      <c r="AP17" s="386"/>
      <c r="AQ17" s="386"/>
      <c r="AR17" s="386"/>
      <c r="AS17" s="387" t="s">
        <v>368</v>
      </c>
      <c r="AT17" s="386" t="s">
        <v>78</v>
      </c>
      <c r="AU17" s="386"/>
      <c r="AV17" s="386"/>
      <c r="AW17" s="387" t="s">
        <v>369</v>
      </c>
      <c r="AX17" s="386" t="s">
        <v>77</v>
      </c>
      <c r="AY17" s="386"/>
      <c r="AZ17" s="386"/>
      <c r="BA17" s="227"/>
      <c r="BB17" s="403" t="s">
        <v>32</v>
      </c>
      <c r="BC17" s="403" t="s">
        <v>27</v>
      </c>
      <c r="BD17" s="403" t="s">
        <v>28</v>
      </c>
      <c r="BE17" s="403" t="s">
        <v>73</v>
      </c>
      <c r="BF17" s="403" t="s">
        <v>72</v>
      </c>
      <c r="BG17" s="403" t="s">
        <v>74</v>
      </c>
      <c r="BH17" s="403" t="s">
        <v>75</v>
      </c>
      <c r="BI17" s="403" t="s">
        <v>5</v>
      </c>
    </row>
    <row r="18" spans="1:61" ht="290.25" customHeight="1">
      <c r="A18" s="403"/>
      <c r="B18" s="184" t="s">
        <v>89</v>
      </c>
      <c r="C18" s="184" t="s">
        <v>36</v>
      </c>
      <c r="D18" s="184" t="s">
        <v>37</v>
      </c>
      <c r="E18" s="184" t="s">
        <v>38</v>
      </c>
      <c r="F18" s="386"/>
      <c r="G18" s="184" t="s">
        <v>39</v>
      </c>
      <c r="H18" s="184" t="s">
        <v>40</v>
      </c>
      <c r="I18" s="184" t="s">
        <v>41</v>
      </c>
      <c r="J18" s="386"/>
      <c r="K18" s="184" t="s">
        <v>42</v>
      </c>
      <c r="L18" s="184" t="s">
        <v>43</v>
      </c>
      <c r="M18" s="184" t="s">
        <v>44</v>
      </c>
      <c r="N18" s="184" t="s">
        <v>45</v>
      </c>
      <c r="O18" s="184" t="s">
        <v>35</v>
      </c>
      <c r="P18" s="184" t="s">
        <v>36</v>
      </c>
      <c r="Q18" s="184" t="s">
        <v>37</v>
      </c>
      <c r="R18" s="184" t="s">
        <v>38</v>
      </c>
      <c r="S18" s="386"/>
      <c r="T18" s="184" t="s">
        <v>46</v>
      </c>
      <c r="U18" s="184" t="s">
        <v>47</v>
      </c>
      <c r="V18" s="184" t="s">
        <v>48</v>
      </c>
      <c r="W18" s="386"/>
      <c r="X18" s="184" t="s">
        <v>49</v>
      </c>
      <c r="Y18" s="184" t="s">
        <v>50</v>
      </c>
      <c r="Z18" s="184" t="s">
        <v>51</v>
      </c>
      <c r="AA18" s="386"/>
      <c r="AB18" s="184" t="s">
        <v>49</v>
      </c>
      <c r="AC18" s="184" t="s">
        <v>50</v>
      </c>
      <c r="AD18" s="184" t="s">
        <v>51</v>
      </c>
      <c r="AE18" s="184" t="s">
        <v>52</v>
      </c>
      <c r="AF18" s="386"/>
      <c r="AG18" s="184" t="s">
        <v>39</v>
      </c>
      <c r="AH18" s="184" t="s">
        <v>40</v>
      </c>
      <c r="AI18" s="184" t="s">
        <v>41</v>
      </c>
      <c r="AJ18" s="386"/>
      <c r="AK18" s="184" t="s">
        <v>53</v>
      </c>
      <c r="AL18" s="184" t="s">
        <v>54</v>
      </c>
      <c r="AM18" s="184" t="s">
        <v>55</v>
      </c>
      <c r="AN18" s="184" t="s">
        <v>56</v>
      </c>
      <c r="AO18" s="184" t="s">
        <v>35</v>
      </c>
      <c r="AP18" s="184" t="s">
        <v>36</v>
      </c>
      <c r="AQ18" s="184" t="s">
        <v>37</v>
      </c>
      <c r="AR18" s="184" t="s">
        <v>38</v>
      </c>
      <c r="AS18" s="386"/>
      <c r="AT18" s="184" t="s">
        <v>39</v>
      </c>
      <c r="AU18" s="184" t="s">
        <v>40</v>
      </c>
      <c r="AV18" s="184" t="s">
        <v>41</v>
      </c>
      <c r="AW18" s="386"/>
      <c r="AX18" s="184" t="s">
        <v>42</v>
      </c>
      <c r="AY18" s="184" t="s">
        <v>43</v>
      </c>
      <c r="AZ18" s="184" t="s">
        <v>44</v>
      </c>
      <c r="BA18" s="138" t="s">
        <v>57</v>
      </c>
      <c r="BB18" s="403"/>
      <c r="BC18" s="403"/>
      <c r="BD18" s="403"/>
      <c r="BE18" s="403"/>
      <c r="BF18" s="403"/>
      <c r="BG18" s="403"/>
      <c r="BH18" s="403"/>
      <c r="BI18" s="403"/>
    </row>
    <row r="19" spans="1:61" ht="30" customHeight="1">
      <c r="A19" s="139" t="s">
        <v>24</v>
      </c>
      <c r="B19" s="140"/>
      <c r="C19" s="140"/>
      <c r="D19" s="140"/>
      <c r="E19" s="140"/>
      <c r="F19" s="140"/>
      <c r="G19" s="140"/>
      <c r="H19" s="140">
        <v>17</v>
      </c>
      <c r="I19" s="140"/>
      <c r="J19" s="140"/>
      <c r="K19" s="140"/>
      <c r="L19" s="140"/>
      <c r="M19" s="140"/>
      <c r="N19" s="140"/>
      <c r="O19" s="183"/>
      <c r="P19" s="183"/>
      <c r="Q19" s="183"/>
      <c r="R19" s="183"/>
      <c r="S19" s="141" t="s">
        <v>0</v>
      </c>
      <c r="T19" s="141" t="s">
        <v>0</v>
      </c>
      <c r="U19" s="141" t="s">
        <v>0</v>
      </c>
      <c r="V19" s="141" t="s">
        <v>0</v>
      </c>
      <c r="W19" s="142" t="s">
        <v>59</v>
      </c>
      <c r="X19" s="142" t="s">
        <v>59</v>
      </c>
      <c r="Y19" s="183"/>
      <c r="Z19" s="183"/>
      <c r="AA19" s="183"/>
      <c r="AB19" s="183"/>
      <c r="AC19" s="183">
        <v>16</v>
      </c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41" t="s">
        <v>0</v>
      </c>
      <c r="AP19" s="141" t="s">
        <v>0</v>
      </c>
      <c r="AQ19" s="141" t="s">
        <v>0</v>
      </c>
      <c r="AR19" s="141" t="s">
        <v>0</v>
      </c>
      <c r="AS19" s="143" t="s">
        <v>1</v>
      </c>
      <c r="AT19" s="143" t="s">
        <v>1</v>
      </c>
      <c r="AU19" s="142" t="s">
        <v>59</v>
      </c>
      <c r="AV19" s="142" t="s">
        <v>59</v>
      </c>
      <c r="AW19" s="142" t="s">
        <v>59</v>
      </c>
      <c r="AX19" s="142" t="s">
        <v>59</v>
      </c>
      <c r="AY19" s="142" t="s">
        <v>59</v>
      </c>
      <c r="AZ19" s="142" t="s">
        <v>59</v>
      </c>
      <c r="BA19" s="142" t="s">
        <v>59</v>
      </c>
      <c r="BB19" s="183">
        <v>33</v>
      </c>
      <c r="BC19" s="183">
        <v>8</v>
      </c>
      <c r="BD19" s="183">
        <v>2</v>
      </c>
      <c r="BE19" s="183"/>
      <c r="BF19" s="183"/>
      <c r="BG19" s="183"/>
      <c r="BH19" s="183">
        <v>9</v>
      </c>
      <c r="BI19" s="183">
        <f>SUM(BB19:BH19)</f>
        <v>52</v>
      </c>
    </row>
    <row r="20" spans="1:61" ht="30" customHeight="1">
      <c r="A20" s="139" t="s">
        <v>25</v>
      </c>
      <c r="B20" s="140"/>
      <c r="C20" s="140"/>
      <c r="D20" s="140"/>
      <c r="E20" s="140"/>
      <c r="F20" s="140"/>
      <c r="G20" s="140"/>
      <c r="H20" s="140">
        <v>17</v>
      </c>
      <c r="I20" s="140"/>
      <c r="J20" s="140"/>
      <c r="K20" s="140"/>
      <c r="L20" s="140"/>
      <c r="M20" s="140"/>
      <c r="N20" s="140"/>
      <c r="O20" s="183"/>
      <c r="P20" s="183"/>
      <c r="Q20" s="183"/>
      <c r="R20" s="183"/>
      <c r="S20" s="141" t="s">
        <v>0</v>
      </c>
      <c r="T20" s="141" t="s">
        <v>0</v>
      </c>
      <c r="U20" s="141" t="s">
        <v>0</v>
      </c>
      <c r="V20" s="141" t="s">
        <v>0</v>
      </c>
      <c r="W20" s="142" t="s">
        <v>59</v>
      </c>
      <c r="X20" s="142" t="s">
        <v>59</v>
      </c>
      <c r="Y20" s="183"/>
      <c r="Z20" s="183"/>
      <c r="AA20" s="183"/>
      <c r="AB20" s="183"/>
      <c r="AC20" s="183">
        <v>16</v>
      </c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41" t="s">
        <v>0</v>
      </c>
      <c r="AP20" s="141" t="s">
        <v>0</v>
      </c>
      <c r="AQ20" s="141" t="s">
        <v>0</v>
      </c>
      <c r="AR20" s="141" t="s">
        <v>0</v>
      </c>
      <c r="AS20" s="142" t="s">
        <v>61</v>
      </c>
      <c r="AT20" s="142" t="s">
        <v>61</v>
      </c>
      <c r="AU20" s="142" t="s">
        <v>61</v>
      </c>
      <c r="AV20" s="142" t="s">
        <v>61</v>
      </c>
      <c r="AW20" s="142" t="s">
        <v>59</v>
      </c>
      <c r="AX20" s="142" t="s">
        <v>59</v>
      </c>
      <c r="AY20" s="142" t="s">
        <v>59</v>
      </c>
      <c r="AZ20" s="142" t="s">
        <v>59</v>
      </c>
      <c r="BA20" s="142" t="s">
        <v>59</v>
      </c>
      <c r="BB20" s="183">
        <v>33</v>
      </c>
      <c r="BC20" s="183">
        <v>8</v>
      </c>
      <c r="BD20" s="183"/>
      <c r="BE20" s="183">
        <v>4</v>
      </c>
      <c r="BF20" s="183"/>
      <c r="BG20" s="183"/>
      <c r="BH20" s="183">
        <v>7</v>
      </c>
      <c r="BI20" s="183">
        <f>SUM(BB20:BH20)</f>
        <v>52</v>
      </c>
    </row>
    <row r="21" spans="1:61" ht="30" customHeight="1">
      <c r="A21" s="139" t="s">
        <v>26</v>
      </c>
      <c r="B21" s="143"/>
      <c r="C21" s="143"/>
      <c r="D21" s="140"/>
      <c r="E21" s="140"/>
      <c r="F21" s="140"/>
      <c r="G21" s="140"/>
      <c r="H21" s="140">
        <v>17</v>
      </c>
      <c r="I21" s="140"/>
      <c r="J21" s="140"/>
      <c r="K21" s="140"/>
      <c r="L21" s="140"/>
      <c r="M21" s="140"/>
      <c r="N21" s="140"/>
      <c r="O21" s="183"/>
      <c r="P21" s="183"/>
      <c r="Q21" s="183"/>
      <c r="R21" s="143"/>
      <c r="S21" s="141" t="s">
        <v>0</v>
      </c>
      <c r="T21" s="141" t="s">
        <v>0</v>
      </c>
      <c r="U21" s="141" t="s">
        <v>0</v>
      </c>
      <c r="V21" s="141" t="s">
        <v>0</v>
      </c>
      <c r="W21" s="142" t="s">
        <v>59</v>
      </c>
      <c r="X21" s="142" t="s">
        <v>59</v>
      </c>
      <c r="Y21" s="183"/>
      <c r="Z21" s="183"/>
      <c r="AA21" s="183"/>
      <c r="AB21" s="183"/>
      <c r="AC21" s="183">
        <v>16</v>
      </c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82"/>
      <c r="AO21" s="141" t="s">
        <v>0</v>
      </c>
      <c r="AP21" s="141" t="s">
        <v>0</v>
      </c>
      <c r="AQ21" s="141" t="s">
        <v>0</v>
      </c>
      <c r="AR21" s="141" t="s">
        <v>0</v>
      </c>
      <c r="AS21" s="142" t="s">
        <v>61</v>
      </c>
      <c r="AT21" s="142" t="s">
        <v>61</v>
      </c>
      <c r="AU21" s="142" t="s">
        <v>61</v>
      </c>
      <c r="AV21" s="142" t="s">
        <v>61</v>
      </c>
      <c r="AW21" s="142" t="s">
        <v>59</v>
      </c>
      <c r="AX21" s="142" t="s">
        <v>59</v>
      </c>
      <c r="AY21" s="142" t="s">
        <v>59</v>
      </c>
      <c r="AZ21" s="142" t="s">
        <v>59</v>
      </c>
      <c r="BA21" s="142" t="s">
        <v>59</v>
      </c>
      <c r="BB21" s="183">
        <v>33</v>
      </c>
      <c r="BC21" s="183">
        <v>8</v>
      </c>
      <c r="BD21" s="183"/>
      <c r="BE21" s="183">
        <v>4</v>
      </c>
      <c r="BF21" s="183"/>
      <c r="BG21" s="183"/>
      <c r="BH21" s="183">
        <v>7</v>
      </c>
      <c r="BI21" s="183">
        <f>SUM(BB21:BH21)</f>
        <v>52</v>
      </c>
    </row>
    <row r="22" spans="1:61" ht="30" customHeight="1">
      <c r="A22" s="183" t="s">
        <v>125</v>
      </c>
      <c r="B22" s="183"/>
      <c r="C22" s="183"/>
      <c r="D22" s="183"/>
      <c r="E22" s="183"/>
      <c r="F22" s="140"/>
      <c r="G22" s="140"/>
      <c r="H22" s="140">
        <v>16</v>
      </c>
      <c r="I22" s="140"/>
      <c r="J22" s="140"/>
      <c r="K22" s="140"/>
      <c r="L22" s="140"/>
      <c r="M22" s="140"/>
      <c r="N22" s="140"/>
      <c r="O22" s="183"/>
      <c r="P22" s="183"/>
      <c r="Q22" s="183"/>
      <c r="R22" s="141" t="s">
        <v>0</v>
      </c>
      <c r="S22" s="141" t="s">
        <v>0</v>
      </c>
      <c r="T22" s="141" t="s">
        <v>0</v>
      </c>
      <c r="U22" s="142" t="s">
        <v>59</v>
      </c>
      <c r="V22" s="142" t="s">
        <v>59</v>
      </c>
      <c r="W22" s="183"/>
      <c r="X22" s="183"/>
      <c r="Y22" s="183"/>
      <c r="Z22" s="183"/>
      <c r="AA22" s="183"/>
      <c r="AB22" s="183"/>
      <c r="AC22" s="183">
        <v>8</v>
      </c>
      <c r="AD22" s="183"/>
      <c r="AE22" s="141" t="s">
        <v>0</v>
      </c>
      <c r="AF22" s="142" t="s">
        <v>61</v>
      </c>
      <c r="AG22" s="142" t="s">
        <v>61</v>
      </c>
      <c r="AH22" s="144" t="s">
        <v>91</v>
      </c>
      <c r="AI22" s="144" t="s">
        <v>91</v>
      </c>
      <c r="AJ22" s="144" t="s">
        <v>91</v>
      </c>
      <c r="AK22" s="144" t="s">
        <v>91</v>
      </c>
      <c r="AL22" s="144" t="s">
        <v>91</v>
      </c>
      <c r="AM22" s="144" t="s">
        <v>91</v>
      </c>
      <c r="AN22" s="144" t="s">
        <v>91</v>
      </c>
      <c r="AO22" s="144" t="s">
        <v>91</v>
      </c>
      <c r="AP22" s="144" t="s">
        <v>91</v>
      </c>
      <c r="AQ22" s="144" t="s">
        <v>91</v>
      </c>
      <c r="AR22" s="144" t="s">
        <v>63</v>
      </c>
      <c r="AS22" s="183"/>
      <c r="AT22" s="183"/>
      <c r="AU22" s="183"/>
      <c r="AV22" s="183"/>
      <c r="AW22" s="183"/>
      <c r="AX22" s="183"/>
      <c r="AY22" s="183"/>
      <c r="AZ22" s="183"/>
      <c r="BA22" s="138"/>
      <c r="BB22" s="183">
        <v>24</v>
      </c>
      <c r="BC22" s="183">
        <v>4</v>
      </c>
      <c r="BD22" s="183"/>
      <c r="BE22" s="183">
        <v>2</v>
      </c>
      <c r="BF22" s="183">
        <v>10</v>
      </c>
      <c r="BG22" s="183">
        <v>1</v>
      </c>
      <c r="BH22" s="183">
        <v>2</v>
      </c>
      <c r="BI22" s="183">
        <f>SUM(BB22:BH22)</f>
        <v>43</v>
      </c>
    </row>
    <row r="23" spans="1:61" ht="30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83">
        <f aca="true" t="shared" si="0" ref="BB23:BI23">SUM(BB19:BB22)</f>
        <v>123</v>
      </c>
      <c r="BC23" s="183">
        <f t="shared" si="0"/>
        <v>28</v>
      </c>
      <c r="BD23" s="183">
        <f t="shared" si="0"/>
        <v>2</v>
      </c>
      <c r="BE23" s="183">
        <f t="shared" si="0"/>
        <v>10</v>
      </c>
      <c r="BF23" s="183">
        <f t="shared" si="0"/>
        <v>10</v>
      </c>
      <c r="BG23" s="183">
        <f t="shared" si="0"/>
        <v>1</v>
      </c>
      <c r="BH23" s="183">
        <f t="shared" si="0"/>
        <v>25</v>
      </c>
      <c r="BI23" s="183">
        <f t="shared" si="0"/>
        <v>199</v>
      </c>
    </row>
    <row r="24" spans="1:35" ht="24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46" ht="24.75">
      <c r="A25" s="19"/>
      <c r="B25" s="19"/>
      <c r="C25" s="21" t="s">
        <v>7</v>
      </c>
      <c r="D25" s="21"/>
      <c r="E25" s="21"/>
      <c r="F25" s="21"/>
      <c r="G25" s="22"/>
      <c r="H25" s="23"/>
      <c r="I25" s="24" t="s">
        <v>92</v>
      </c>
      <c r="J25" s="21" t="s">
        <v>4</v>
      </c>
      <c r="K25" s="22"/>
      <c r="L25" s="22"/>
      <c r="M25" s="22"/>
      <c r="N25" s="21"/>
      <c r="O25" s="21"/>
      <c r="P25" s="21"/>
      <c r="Q25" s="21"/>
      <c r="R25" s="25"/>
      <c r="S25" s="26" t="s">
        <v>1</v>
      </c>
      <c r="T25" s="24" t="s">
        <v>92</v>
      </c>
      <c r="U25" s="21" t="s">
        <v>58</v>
      </c>
      <c r="V25" s="22"/>
      <c r="W25" s="21"/>
      <c r="X25" s="21"/>
      <c r="Y25" s="21"/>
      <c r="Z25" s="21"/>
      <c r="AA25" s="21"/>
      <c r="AB25" s="21"/>
      <c r="AC25" s="21"/>
      <c r="AD25" s="22"/>
      <c r="AE25" s="42" t="s">
        <v>91</v>
      </c>
      <c r="AF25" s="24" t="s">
        <v>92</v>
      </c>
      <c r="AG25" s="21" t="s">
        <v>90</v>
      </c>
      <c r="AH25" s="21"/>
      <c r="AI25" s="21"/>
      <c r="AJ25" s="28"/>
      <c r="AK25" s="28"/>
      <c r="AL25" s="28"/>
      <c r="AM25" s="28"/>
      <c r="AN25" s="22"/>
      <c r="AO25" s="27" t="s">
        <v>59</v>
      </c>
      <c r="AP25" s="24" t="s">
        <v>92</v>
      </c>
      <c r="AQ25" s="21" t="s">
        <v>60</v>
      </c>
      <c r="AR25" s="22"/>
      <c r="AS25" s="22"/>
      <c r="AT25" s="22"/>
    </row>
    <row r="26" spans="1:48" ht="24.75">
      <c r="A26" s="19"/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5"/>
      <c r="S26" s="25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2"/>
      <c r="AU26" s="22"/>
      <c r="AV26" s="22"/>
    </row>
    <row r="27" spans="1:48" ht="24.75">
      <c r="A27" s="19"/>
      <c r="B27" s="19"/>
      <c r="C27" s="21"/>
      <c r="D27" s="21"/>
      <c r="E27" s="21"/>
      <c r="F27" s="21"/>
      <c r="G27" s="21"/>
      <c r="H27" s="29" t="s">
        <v>0</v>
      </c>
      <c r="I27" s="24" t="s">
        <v>92</v>
      </c>
      <c r="J27" s="21" t="s">
        <v>64</v>
      </c>
      <c r="K27" s="22"/>
      <c r="L27" s="22"/>
      <c r="M27" s="22"/>
      <c r="N27" s="21"/>
      <c r="O27" s="21"/>
      <c r="P27" s="21"/>
      <c r="Q27" s="21"/>
      <c r="R27" s="25"/>
      <c r="S27" s="27" t="s">
        <v>61</v>
      </c>
      <c r="T27" s="24" t="s">
        <v>92</v>
      </c>
      <c r="U27" s="21" t="s">
        <v>65</v>
      </c>
      <c r="V27" s="22"/>
      <c r="W27" s="21"/>
      <c r="X27" s="21"/>
      <c r="Y27" s="21"/>
      <c r="Z27" s="21"/>
      <c r="AA27" s="21"/>
      <c r="AB27" s="21"/>
      <c r="AC27" s="21"/>
      <c r="AD27" s="22"/>
      <c r="AE27" s="42" t="s">
        <v>63</v>
      </c>
      <c r="AF27" s="24" t="s">
        <v>92</v>
      </c>
      <c r="AG27" s="21" t="s">
        <v>62</v>
      </c>
      <c r="AH27" s="21"/>
      <c r="AI27" s="21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2"/>
      <c r="AU27" s="22"/>
      <c r="AV27" s="22"/>
    </row>
    <row r="28" spans="1:45" ht="22.5">
      <c r="A28" s="19"/>
      <c r="B28" s="19"/>
      <c r="C28" s="19"/>
      <c r="D28" s="19"/>
      <c r="E28" s="19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0"/>
      <c r="S28" s="30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5" ht="22.5">
      <c r="A29" s="19"/>
      <c r="B29" s="19"/>
      <c r="C29" s="19"/>
      <c r="D29" s="19"/>
      <c r="E29" s="19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0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 ht="30">
      <c r="A30" s="19"/>
      <c r="B30" s="19"/>
      <c r="C30" s="19"/>
      <c r="D30" s="19"/>
      <c r="E30" s="19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0"/>
      <c r="S30" s="30"/>
      <c r="T30" s="18"/>
      <c r="U30" s="18"/>
      <c r="V30" s="18"/>
      <c r="W30" s="18"/>
      <c r="X30" s="18"/>
      <c r="Y30" s="18"/>
      <c r="Z30" s="18"/>
      <c r="AA30" s="15" t="s">
        <v>34</v>
      </c>
      <c r="AB30" s="18"/>
      <c r="AC30" s="18"/>
      <c r="AD30" s="18"/>
      <c r="AE30" s="18"/>
      <c r="AF30" s="18"/>
      <c r="AG30" s="18"/>
      <c r="AH30" s="18"/>
      <c r="AI30" s="18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35" ht="21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2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61" ht="32.25" customHeight="1" thickBot="1">
      <c r="A32" s="415" t="s">
        <v>94</v>
      </c>
      <c r="B32" s="418" t="s">
        <v>348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20"/>
      <c r="P32" s="427" t="s">
        <v>8</v>
      </c>
      <c r="Q32" s="428"/>
      <c r="R32" s="427" t="s">
        <v>9</v>
      </c>
      <c r="S32" s="431"/>
      <c r="T32" s="331" t="s">
        <v>10</v>
      </c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332"/>
      <c r="AF32" s="437" t="s">
        <v>33</v>
      </c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317"/>
      <c r="BD32" s="409" t="s">
        <v>23</v>
      </c>
      <c r="BE32" s="410"/>
      <c r="BF32" s="442" t="s">
        <v>95</v>
      </c>
      <c r="BG32" s="443"/>
      <c r="BH32" s="443"/>
      <c r="BI32" s="444"/>
    </row>
    <row r="33" spans="1:61" ht="26.25" customHeight="1" thickBot="1">
      <c r="A33" s="416"/>
      <c r="B33" s="421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3"/>
      <c r="P33" s="429"/>
      <c r="Q33" s="400"/>
      <c r="R33" s="429"/>
      <c r="S33" s="432"/>
      <c r="T33" s="440" t="s">
        <v>5</v>
      </c>
      <c r="U33" s="400"/>
      <c r="V33" s="429" t="s">
        <v>11</v>
      </c>
      <c r="W33" s="434"/>
      <c r="X33" s="396" t="s">
        <v>12</v>
      </c>
      <c r="Y33" s="397"/>
      <c r="Z33" s="397"/>
      <c r="AA33" s="397"/>
      <c r="AB33" s="397"/>
      <c r="AC33" s="397"/>
      <c r="AD33" s="397"/>
      <c r="AE33" s="398"/>
      <c r="AF33" s="405" t="s">
        <v>14</v>
      </c>
      <c r="AG33" s="406"/>
      <c r="AH33" s="406"/>
      <c r="AI33" s="406"/>
      <c r="AJ33" s="406"/>
      <c r="AK33" s="407"/>
      <c r="AL33" s="405" t="s">
        <v>15</v>
      </c>
      <c r="AM33" s="406"/>
      <c r="AN33" s="406"/>
      <c r="AO33" s="406"/>
      <c r="AP33" s="406"/>
      <c r="AQ33" s="407"/>
      <c r="AR33" s="405" t="s">
        <v>16</v>
      </c>
      <c r="AS33" s="406"/>
      <c r="AT33" s="406"/>
      <c r="AU33" s="406"/>
      <c r="AV33" s="406"/>
      <c r="AW33" s="407"/>
      <c r="AX33" s="405" t="s">
        <v>119</v>
      </c>
      <c r="AY33" s="406"/>
      <c r="AZ33" s="406"/>
      <c r="BA33" s="406"/>
      <c r="BB33" s="406"/>
      <c r="BC33" s="407"/>
      <c r="BD33" s="411"/>
      <c r="BE33" s="412"/>
      <c r="BF33" s="445"/>
      <c r="BG33" s="446"/>
      <c r="BH33" s="446"/>
      <c r="BI33" s="447"/>
    </row>
    <row r="34" spans="1:61" ht="69" customHeight="1" thickBot="1">
      <c r="A34" s="416"/>
      <c r="B34" s="421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3"/>
      <c r="P34" s="429"/>
      <c r="Q34" s="400"/>
      <c r="R34" s="429"/>
      <c r="S34" s="432"/>
      <c r="T34" s="440"/>
      <c r="U34" s="400"/>
      <c r="V34" s="429"/>
      <c r="W34" s="434"/>
      <c r="X34" s="399" t="s">
        <v>13</v>
      </c>
      <c r="Y34" s="400"/>
      <c r="Z34" s="436" t="s">
        <v>96</v>
      </c>
      <c r="AA34" s="400"/>
      <c r="AB34" s="436" t="s">
        <v>97</v>
      </c>
      <c r="AC34" s="400"/>
      <c r="AD34" s="429" t="s">
        <v>71</v>
      </c>
      <c r="AE34" s="432"/>
      <c r="AF34" s="408" t="s">
        <v>145</v>
      </c>
      <c r="AG34" s="406"/>
      <c r="AH34" s="407"/>
      <c r="AI34" s="408" t="s">
        <v>153</v>
      </c>
      <c r="AJ34" s="406"/>
      <c r="AK34" s="407"/>
      <c r="AL34" s="408" t="s">
        <v>146</v>
      </c>
      <c r="AM34" s="406"/>
      <c r="AN34" s="407"/>
      <c r="AO34" s="408" t="s">
        <v>154</v>
      </c>
      <c r="AP34" s="406"/>
      <c r="AQ34" s="407"/>
      <c r="AR34" s="408" t="s">
        <v>147</v>
      </c>
      <c r="AS34" s="406"/>
      <c r="AT34" s="407"/>
      <c r="AU34" s="408" t="s">
        <v>155</v>
      </c>
      <c r="AV34" s="406"/>
      <c r="AW34" s="407"/>
      <c r="AX34" s="408" t="s">
        <v>359</v>
      </c>
      <c r="AY34" s="406"/>
      <c r="AZ34" s="407"/>
      <c r="BA34" s="408" t="s">
        <v>360</v>
      </c>
      <c r="BB34" s="406"/>
      <c r="BC34" s="407"/>
      <c r="BD34" s="411"/>
      <c r="BE34" s="412"/>
      <c r="BF34" s="445"/>
      <c r="BG34" s="446"/>
      <c r="BH34" s="446"/>
      <c r="BI34" s="447"/>
    </row>
    <row r="35" spans="1:61" ht="147.75" customHeight="1" thickBot="1">
      <c r="A35" s="417"/>
      <c r="B35" s="424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6"/>
      <c r="P35" s="430"/>
      <c r="Q35" s="402"/>
      <c r="R35" s="430"/>
      <c r="S35" s="401"/>
      <c r="T35" s="441"/>
      <c r="U35" s="402"/>
      <c r="V35" s="430"/>
      <c r="W35" s="435"/>
      <c r="X35" s="401"/>
      <c r="Y35" s="402"/>
      <c r="Z35" s="430"/>
      <c r="AA35" s="402"/>
      <c r="AB35" s="430"/>
      <c r="AC35" s="402"/>
      <c r="AD35" s="430"/>
      <c r="AE35" s="401"/>
      <c r="AF35" s="132" t="s">
        <v>3</v>
      </c>
      <c r="AG35" s="133" t="s">
        <v>17</v>
      </c>
      <c r="AH35" s="134" t="s">
        <v>18</v>
      </c>
      <c r="AI35" s="132" t="s">
        <v>3</v>
      </c>
      <c r="AJ35" s="133" t="s">
        <v>17</v>
      </c>
      <c r="AK35" s="134" t="s">
        <v>18</v>
      </c>
      <c r="AL35" s="132" t="s">
        <v>3</v>
      </c>
      <c r="AM35" s="133" t="s">
        <v>17</v>
      </c>
      <c r="AN35" s="134" t="s">
        <v>18</v>
      </c>
      <c r="AO35" s="132" t="s">
        <v>3</v>
      </c>
      <c r="AP35" s="133" t="s">
        <v>17</v>
      </c>
      <c r="AQ35" s="134" t="s">
        <v>18</v>
      </c>
      <c r="AR35" s="132" t="s">
        <v>3</v>
      </c>
      <c r="AS35" s="133" t="s">
        <v>17</v>
      </c>
      <c r="AT35" s="134" t="s">
        <v>18</v>
      </c>
      <c r="AU35" s="135" t="s">
        <v>3</v>
      </c>
      <c r="AV35" s="136" t="s">
        <v>17</v>
      </c>
      <c r="AW35" s="137" t="s">
        <v>18</v>
      </c>
      <c r="AX35" s="132" t="s">
        <v>3</v>
      </c>
      <c r="AY35" s="133" t="s">
        <v>17</v>
      </c>
      <c r="AZ35" s="134" t="s">
        <v>18</v>
      </c>
      <c r="BA35" s="132" t="s">
        <v>3</v>
      </c>
      <c r="BB35" s="133" t="s">
        <v>17</v>
      </c>
      <c r="BC35" s="134" t="s">
        <v>18</v>
      </c>
      <c r="BD35" s="413"/>
      <c r="BE35" s="414"/>
      <c r="BF35" s="448"/>
      <c r="BG35" s="449"/>
      <c r="BH35" s="449"/>
      <c r="BI35" s="450"/>
    </row>
    <row r="36" spans="1:63" ht="51" customHeight="1" thickBot="1">
      <c r="A36" s="194">
        <v>1</v>
      </c>
      <c r="B36" s="392" t="s">
        <v>137</v>
      </c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4"/>
      <c r="P36" s="456"/>
      <c r="Q36" s="457"/>
      <c r="R36" s="456"/>
      <c r="S36" s="397"/>
      <c r="T36" s="331">
        <f aca="true" t="shared" si="1" ref="T36:BE36">SUM(T37:T87)</f>
        <v>5054</v>
      </c>
      <c r="U36" s="395">
        <f t="shared" si="1"/>
        <v>0</v>
      </c>
      <c r="V36" s="439">
        <f t="shared" si="1"/>
        <v>2234</v>
      </c>
      <c r="W36" s="332">
        <f t="shared" si="1"/>
        <v>0</v>
      </c>
      <c r="X36" s="433">
        <f t="shared" si="1"/>
        <v>1208</v>
      </c>
      <c r="Y36" s="395">
        <f t="shared" si="1"/>
        <v>0</v>
      </c>
      <c r="Z36" s="439">
        <f t="shared" si="1"/>
        <v>418</v>
      </c>
      <c r="AA36" s="395">
        <f t="shared" si="1"/>
        <v>0</v>
      </c>
      <c r="AB36" s="439">
        <f t="shared" si="1"/>
        <v>528</v>
      </c>
      <c r="AC36" s="395">
        <f t="shared" si="1"/>
        <v>0</v>
      </c>
      <c r="AD36" s="439">
        <f t="shared" si="1"/>
        <v>80</v>
      </c>
      <c r="AE36" s="433">
        <f t="shared" si="1"/>
        <v>0</v>
      </c>
      <c r="AF36" s="186">
        <f t="shared" si="1"/>
        <v>1066</v>
      </c>
      <c r="AG36" s="190">
        <f t="shared" si="1"/>
        <v>500</v>
      </c>
      <c r="AH36" s="187">
        <f t="shared" si="1"/>
        <v>28</v>
      </c>
      <c r="AI36" s="186">
        <f t="shared" si="1"/>
        <v>1070</v>
      </c>
      <c r="AJ36" s="190">
        <f t="shared" si="1"/>
        <v>518</v>
      </c>
      <c r="AK36" s="187">
        <f t="shared" si="1"/>
        <v>29</v>
      </c>
      <c r="AL36" s="186">
        <f t="shared" si="1"/>
        <v>710</v>
      </c>
      <c r="AM36" s="190">
        <f t="shared" si="1"/>
        <v>320</v>
      </c>
      <c r="AN36" s="187">
        <f t="shared" si="1"/>
        <v>19</v>
      </c>
      <c r="AO36" s="186">
        <f t="shared" si="1"/>
        <v>678</v>
      </c>
      <c r="AP36" s="190">
        <f t="shared" si="1"/>
        <v>248</v>
      </c>
      <c r="AQ36" s="187">
        <f t="shared" si="1"/>
        <v>16</v>
      </c>
      <c r="AR36" s="186">
        <f t="shared" si="1"/>
        <v>540</v>
      </c>
      <c r="AS36" s="190">
        <f t="shared" si="1"/>
        <v>218</v>
      </c>
      <c r="AT36" s="187">
        <f t="shared" si="1"/>
        <v>14</v>
      </c>
      <c r="AU36" s="186">
        <f t="shared" si="1"/>
        <v>444</v>
      </c>
      <c r="AV36" s="190">
        <f t="shared" si="1"/>
        <v>204</v>
      </c>
      <c r="AW36" s="187">
        <f t="shared" si="1"/>
        <v>12</v>
      </c>
      <c r="AX36" s="186">
        <f t="shared" si="1"/>
        <v>436</v>
      </c>
      <c r="AY36" s="190">
        <f t="shared" si="1"/>
        <v>176</v>
      </c>
      <c r="AZ36" s="187">
        <f t="shared" si="1"/>
        <v>12</v>
      </c>
      <c r="BA36" s="186">
        <f t="shared" si="1"/>
        <v>110</v>
      </c>
      <c r="BB36" s="190">
        <f t="shared" si="1"/>
        <v>50</v>
      </c>
      <c r="BC36" s="187">
        <f t="shared" si="1"/>
        <v>3</v>
      </c>
      <c r="BD36" s="451">
        <f t="shared" si="1"/>
        <v>133</v>
      </c>
      <c r="BE36" s="341">
        <f t="shared" si="1"/>
        <v>0</v>
      </c>
      <c r="BF36" s="331"/>
      <c r="BG36" s="433"/>
      <c r="BH36" s="433"/>
      <c r="BI36" s="332"/>
      <c r="BK36" s="40"/>
    </row>
    <row r="37" spans="1:67" ht="39.75" customHeight="1">
      <c r="A37" s="195"/>
      <c r="B37" s="388" t="s">
        <v>338</v>
      </c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90"/>
      <c r="P37" s="375"/>
      <c r="Q37" s="391"/>
      <c r="R37" s="375"/>
      <c r="S37" s="376"/>
      <c r="T37" s="377"/>
      <c r="U37" s="391"/>
      <c r="V37" s="375"/>
      <c r="W37" s="378"/>
      <c r="X37" s="376"/>
      <c r="Y37" s="391"/>
      <c r="Z37" s="452"/>
      <c r="AA37" s="453"/>
      <c r="AB37" s="452"/>
      <c r="AC37" s="453"/>
      <c r="AD37" s="375"/>
      <c r="AE37" s="376"/>
      <c r="AF37" s="55"/>
      <c r="AG37" s="56"/>
      <c r="AH37" s="57"/>
      <c r="AI37" s="55"/>
      <c r="AJ37" s="56"/>
      <c r="AK37" s="57"/>
      <c r="AL37" s="55"/>
      <c r="AM37" s="56"/>
      <c r="AN37" s="57"/>
      <c r="AO37" s="55"/>
      <c r="AP37" s="56"/>
      <c r="AQ37" s="57"/>
      <c r="AR37" s="55"/>
      <c r="AS37" s="56"/>
      <c r="AT37" s="57"/>
      <c r="AU37" s="55"/>
      <c r="AV37" s="56"/>
      <c r="AW37" s="57"/>
      <c r="AX37" s="55"/>
      <c r="AY37" s="56"/>
      <c r="AZ37" s="57"/>
      <c r="BA37" s="55"/>
      <c r="BB37" s="56"/>
      <c r="BC37" s="57"/>
      <c r="BD37" s="459"/>
      <c r="BE37" s="460"/>
      <c r="BF37" s="328"/>
      <c r="BG37" s="329"/>
      <c r="BH37" s="329"/>
      <c r="BI37" s="330"/>
      <c r="BO37" s="31"/>
    </row>
    <row r="38" spans="1:61" ht="60.75" customHeight="1">
      <c r="A38" s="196" t="s">
        <v>305</v>
      </c>
      <c r="B38" s="260" t="s">
        <v>138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367"/>
      <c r="P38" s="227">
        <v>1</v>
      </c>
      <c r="Q38" s="226"/>
      <c r="R38" s="254"/>
      <c r="S38" s="255"/>
      <c r="T38" s="221">
        <f>SUM(AF38,AI38,AL38,AO38,AR38,AU38,AX38,BA38)</f>
        <v>144</v>
      </c>
      <c r="U38" s="222"/>
      <c r="V38" s="223">
        <f>SUM(AG38,AJ38,AM38,AP38,AS38,AV38,AY38,BB38)</f>
        <v>76</v>
      </c>
      <c r="W38" s="224"/>
      <c r="X38" s="454">
        <v>52</v>
      </c>
      <c r="Y38" s="455"/>
      <c r="Z38" s="455"/>
      <c r="AA38" s="455"/>
      <c r="AB38" s="455"/>
      <c r="AC38" s="455"/>
      <c r="AD38" s="455">
        <v>24</v>
      </c>
      <c r="AE38" s="458"/>
      <c r="AF38" s="62">
        <v>144</v>
      </c>
      <c r="AG38" s="183">
        <v>76</v>
      </c>
      <c r="AH38" s="63">
        <v>4</v>
      </c>
      <c r="AI38" s="62"/>
      <c r="AJ38" s="183"/>
      <c r="AK38" s="63"/>
      <c r="AL38" s="62"/>
      <c r="AM38" s="183"/>
      <c r="AN38" s="63"/>
      <c r="AO38" s="62"/>
      <c r="AP38" s="183"/>
      <c r="AQ38" s="63"/>
      <c r="AR38" s="62"/>
      <c r="AS38" s="183"/>
      <c r="AT38" s="63"/>
      <c r="AU38" s="62"/>
      <c r="AV38" s="183"/>
      <c r="AW38" s="63"/>
      <c r="AX38" s="62"/>
      <c r="AY38" s="183"/>
      <c r="AZ38" s="63"/>
      <c r="BA38" s="62"/>
      <c r="BB38" s="183"/>
      <c r="BC38" s="63"/>
      <c r="BD38" s="228">
        <f>SUM(AH38,AK38,AN38,AQ38,AT38,AW38,AZ38,BC38)</f>
        <v>4</v>
      </c>
      <c r="BE38" s="229"/>
      <c r="BF38" s="379" t="s">
        <v>258</v>
      </c>
      <c r="BG38" s="380"/>
      <c r="BH38" s="380"/>
      <c r="BI38" s="381"/>
    </row>
    <row r="39" spans="1:61" ht="39.75" customHeight="1">
      <c r="A39" s="196" t="s">
        <v>106</v>
      </c>
      <c r="B39" s="260" t="s">
        <v>331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367"/>
      <c r="P39" s="227"/>
      <c r="Q39" s="225"/>
      <c r="R39" s="254" t="s">
        <v>381</v>
      </c>
      <c r="S39" s="255"/>
      <c r="T39" s="221">
        <f>SUM(AF39,AI39,AL39,AO39,AR39,AU39,AX39,BA39)</f>
        <v>72</v>
      </c>
      <c r="U39" s="222"/>
      <c r="V39" s="223">
        <f>SUM(AG39,AJ39,AM39,AP39,AS39,AV39,AY39,BB39)</f>
        <v>34</v>
      </c>
      <c r="W39" s="224"/>
      <c r="X39" s="454">
        <v>18</v>
      </c>
      <c r="Y39" s="455"/>
      <c r="Z39" s="455"/>
      <c r="AA39" s="455"/>
      <c r="AB39" s="455"/>
      <c r="AC39" s="455"/>
      <c r="AD39" s="455">
        <v>16</v>
      </c>
      <c r="AE39" s="458"/>
      <c r="AF39" s="62">
        <v>72</v>
      </c>
      <c r="AG39" s="183">
        <v>34</v>
      </c>
      <c r="AH39" s="63">
        <v>2</v>
      </c>
      <c r="AI39" s="62"/>
      <c r="AJ39" s="183"/>
      <c r="AK39" s="63"/>
      <c r="AL39" s="62"/>
      <c r="AM39" s="183"/>
      <c r="AN39" s="63"/>
      <c r="AO39" s="62"/>
      <c r="AP39" s="183"/>
      <c r="AQ39" s="63"/>
      <c r="AR39" s="62"/>
      <c r="AS39" s="183"/>
      <c r="AT39" s="63"/>
      <c r="AU39" s="62"/>
      <c r="AV39" s="183"/>
      <c r="AW39" s="63"/>
      <c r="AX39" s="62"/>
      <c r="AY39" s="183"/>
      <c r="AZ39" s="63"/>
      <c r="BA39" s="62"/>
      <c r="BB39" s="183"/>
      <c r="BC39" s="63"/>
      <c r="BD39" s="228">
        <f>SUM(AH39,AK39,AN39,AQ39,AT39,AW39,AZ39,BC39)</f>
        <v>2</v>
      </c>
      <c r="BE39" s="229"/>
      <c r="BF39" s="379" t="s">
        <v>259</v>
      </c>
      <c r="BG39" s="380"/>
      <c r="BH39" s="380"/>
      <c r="BI39" s="381"/>
    </row>
    <row r="40" spans="1:61" ht="39.75" customHeight="1">
      <c r="A40" s="196" t="s">
        <v>107</v>
      </c>
      <c r="B40" s="260" t="s">
        <v>382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367"/>
      <c r="P40" s="227"/>
      <c r="Q40" s="225"/>
      <c r="R40" s="254" t="s">
        <v>380</v>
      </c>
      <c r="S40" s="255"/>
      <c r="T40" s="221">
        <f>SUM(AF40,AI40,AL40,AO40,AR40,AU40,AX40,BA40)</f>
        <v>72</v>
      </c>
      <c r="U40" s="222"/>
      <c r="V40" s="223">
        <f>SUM(AG40,AJ40,AM40,AP40,AS40,AV40,AY40,BB40)</f>
        <v>34</v>
      </c>
      <c r="W40" s="224"/>
      <c r="X40" s="454">
        <v>18</v>
      </c>
      <c r="Y40" s="455"/>
      <c r="Z40" s="455"/>
      <c r="AA40" s="455"/>
      <c r="AB40" s="455"/>
      <c r="AC40" s="455"/>
      <c r="AD40" s="455">
        <v>16</v>
      </c>
      <c r="AE40" s="458"/>
      <c r="AF40" s="62"/>
      <c r="AG40" s="183"/>
      <c r="AH40" s="63"/>
      <c r="AI40" s="62">
        <v>72</v>
      </c>
      <c r="AJ40" s="183">
        <v>34</v>
      </c>
      <c r="AK40" s="63">
        <v>2</v>
      </c>
      <c r="AL40" s="62"/>
      <c r="AM40" s="183"/>
      <c r="AN40" s="63"/>
      <c r="AO40" s="62"/>
      <c r="AP40" s="183"/>
      <c r="AQ40" s="63"/>
      <c r="AR40" s="62"/>
      <c r="AS40" s="183"/>
      <c r="AT40" s="63"/>
      <c r="AU40" s="62"/>
      <c r="AV40" s="183"/>
      <c r="AW40" s="63"/>
      <c r="AX40" s="62"/>
      <c r="AY40" s="183"/>
      <c r="AZ40" s="63"/>
      <c r="BA40" s="62"/>
      <c r="BB40" s="183"/>
      <c r="BC40" s="63"/>
      <c r="BD40" s="228">
        <f>SUM(AH40,AK40,AN40,AQ40,AT40,AW40,AZ40,BC40)</f>
        <v>2</v>
      </c>
      <c r="BE40" s="229"/>
      <c r="BF40" s="379" t="s">
        <v>260</v>
      </c>
      <c r="BG40" s="380"/>
      <c r="BH40" s="380"/>
      <c r="BI40" s="381"/>
    </row>
    <row r="41" spans="1:61" ht="39.75" customHeight="1">
      <c r="A41" s="196" t="s">
        <v>116</v>
      </c>
      <c r="B41" s="260" t="s">
        <v>383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367"/>
      <c r="P41" s="227">
        <v>6</v>
      </c>
      <c r="Q41" s="226"/>
      <c r="R41" s="227"/>
      <c r="S41" s="229"/>
      <c r="T41" s="221">
        <f>SUM(AF41,AI41,AL41,AO41,AR41,AU41,AX41,BA41)</f>
        <v>144</v>
      </c>
      <c r="U41" s="222"/>
      <c r="V41" s="223">
        <f>SUM(AG41,AJ41,AM41,AP41,AS41,AV41,AY41,BB41)</f>
        <v>60</v>
      </c>
      <c r="W41" s="224"/>
      <c r="X41" s="454">
        <v>36</v>
      </c>
      <c r="Y41" s="455"/>
      <c r="Z41" s="455"/>
      <c r="AA41" s="455"/>
      <c r="AB41" s="455"/>
      <c r="AC41" s="455"/>
      <c r="AD41" s="455">
        <v>24</v>
      </c>
      <c r="AE41" s="458"/>
      <c r="AF41" s="62"/>
      <c r="AG41" s="183"/>
      <c r="AH41" s="63"/>
      <c r="AI41" s="62"/>
      <c r="AJ41" s="183"/>
      <c r="AK41" s="63"/>
      <c r="AL41" s="62"/>
      <c r="AM41" s="183"/>
      <c r="AN41" s="63"/>
      <c r="AO41" s="62"/>
      <c r="AP41" s="183"/>
      <c r="AQ41" s="63"/>
      <c r="AR41" s="62"/>
      <c r="AS41" s="183"/>
      <c r="AT41" s="63"/>
      <c r="AU41" s="62">
        <v>144</v>
      </c>
      <c r="AV41" s="183">
        <v>60</v>
      </c>
      <c r="AW41" s="63">
        <v>4</v>
      </c>
      <c r="AX41" s="62"/>
      <c r="AY41" s="183"/>
      <c r="AZ41" s="63"/>
      <c r="BA41" s="62"/>
      <c r="BB41" s="183"/>
      <c r="BC41" s="63"/>
      <c r="BD41" s="228">
        <f>SUM(AH41,AK41,AN41,AQ41,AT41,AW41,AZ41,BC41)</f>
        <v>4</v>
      </c>
      <c r="BE41" s="229"/>
      <c r="BF41" s="379" t="s">
        <v>261</v>
      </c>
      <c r="BG41" s="380"/>
      <c r="BH41" s="380"/>
      <c r="BI41" s="381"/>
    </row>
    <row r="42" spans="1:61" ht="39.75" customHeight="1">
      <c r="A42" s="197"/>
      <c r="B42" s="470" t="s">
        <v>240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2"/>
      <c r="P42" s="571"/>
      <c r="Q42" s="572"/>
      <c r="R42" s="227"/>
      <c r="S42" s="225"/>
      <c r="T42" s="377"/>
      <c r="U42" s="391"/>
      <c r="V42" s="375"/>
      <c r="W42" s="378"/>
      <c r="X42" s="376"/>
      <c r="Y42" s="391"/>
      <c r="Z42" s="375"/>
      <c r="AA42" s="391"/>
      <c r="AB42" s="375"/>
      <c r="AC42" s="391"/>
      <c r="AD42" s="375"/>
      <c r="AE42" s="376"/>
      <c r="AF42" s="62"/>
      <c r="AG42" s="183"/>
      <c r="AH42" s="63"/>
      <c r="AI42" s="62"/>
      <c r="AJ42" s="183"/>
      <c r="AK42" s="63"/>
      <c r="AL42" s="62"/>
      <c r="AM42" s="183"/>
      <c r="AN42" s="63"/>
      <c r="AO42" s="62"/>
      <c r="AP42" s="183"/>
      <c r="AQ42" s="63"/>
      <c r="AR42" s="62"/>
      <c r="AS42" s="183"/>
      <c r="AT42" s="63"/>
      <c r="AU42" s="62"/>
      <c r="AV42" s="183"/>
      <c r="AW42" s="63"/>
      <c r="AX42" s="62"/>
      <c r="AY42" s="183"/>
      <c r="AZ42" s="63"/>
      <c r="BA42" s="62"/>
      <c r="BB42" s="183"/>
      <c r="BC42" s="63"/>
      <c r="BD42" s="377"/>
      <c r="BE42" s="378"/>
      <c r="BF42" s="379"/>
      <c r="BG42" s="380"/>
      <c r="BH42" s="380"/>
      <c r="BI42" s="381"/>
    </row>
    <row r="43" spans="1:61" ht="39.75" customHeight="1">
      <c r="A43" s="198" t="s">
        <v>117</v>
      </c>
      <c r="B43" s="249" t="s">
        <v>156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1"/>
      <c r="P43" s="252" t="s">
        <v>374</v>
      </c>
      <c r="Q43" s="253"/>
      <c r="R43" s="254"/>
      <c r="S43" s="255"/>
      <c r="T43" s="256">
        <f>SUM(AF43,AI43,AL43,AO43,AR43,AU43,AX43,BA43)</f>
        <v>446</v>
      </c>
      <c r="U43" s="257"/>
      <c r="V43" s="258">
        <f>SUM(AG43,AJ43,AM43,AP43,AS43,AV43,AY43,BB43)</f>
        <v>238</v>
      </c>
      <c r="W43" s="259"/>
      <c r="X43" s="265">
        <v>118</v>
      </c>
      <c r="Y43" s="253"/>
      <c r="Z43" s="252"/>
      <c r="AA43" s="253"/>
      <c r="AB43" s="252">
        <v>120</v>
      </c>
      <c r="AC43" s="253"/>
      <c r="AD43" s="252"/>
      <c r="AE43" s="266"/>
      <c r="AF43" s="55">
        <v>110</v>
      </c>
      <c r="AG43" s="56">
        <v>68</v>
      </c>
      <c r="AH43" s="149">
        <v>3</v>
      </c>
      <c r="AI43" s="55">
        <v>216</v>
      </c>
      <c r="AJ43" s="56">
        <v>102</v>
      </c>
      <c r="AK43" s="57">
        <v>6</v>
      </c>
      <c r="AL43" s="55">
        <v>120</v>
      </c>
      <c r="AM43" s="56">
        <v>68</v>
      </c>
      <c r="AN43" s="57">
        <v>3</v>
      </c>
      <c r="AO43" s="55"/>
      <c r="AP43" s="56"/>
      <c r="AQ43" s="57"/>
      <c r="AR43" s="55"/>
      <c r="AS43" s="56"/>
      <c r="AT43" s="57"/>
      <c r="AU43" s="55"/>
      <c r="AV43" s="56"/>
      <c r="AW43" s="57"/>
      <c r="AX43" s="55"/>
      <c r="AY43" s="56"/>
      <c r="AZ43" s="57"/>
      <c r="BA43" s="55"/>
      <c r="BB43" s="56"/>
      <c r="BC43" s="57"/>
      <c r="BD43" s="265">
        <f>SUM(AH43,AK43,AN43,AQ43,AT43,AW43,AZ43,BC43)</f>
        <v>12</v>
      </c>
      <c r="BE43" s="266"/>
      <c r="BF43" s="246" t="s">
        <v>263</v>
      </c>
      <c r="BG43" s="247"/>
      <c r="BH43" s="247"/>
      <c r="BI43" s="248"/>
    </row>
    <row r="44" spans="1:61" ht="25.5" customHeight="1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2"/>
      <c r="Q44" s="152"/>
      <c r="R44" s="109"/>
      <c r="S44" s="109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53"/>
      <c r="BE44" s="153"/>
      <c r="BF44" s="79"/>
      <c r="BG44" s="79"/>
      <c r="BH44" s="79"/>
      <c r="BI44" s="79"/>
    </row>
    <row r="45" spans="1:61" ht="45" customHeight="1">
      <c r="A45" s="279" t="s">
        <v>355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</row>
    <row r="46" spans="1:61" ht="53.25" customHeight="1">
      <c r="A46" s="198" t="s">
        <v>118</v>
      </c>
      <c r="B46" s="209" t="s">
        <v>192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64"/>
      <c r="P46" s="227"/>
      <c r="Q46" s="226"/>
      <c r="R46" s="227">
        <v>3</v>
      </c>
      <c r="S46" s="225"/>
      <c r="T46" s="221">
        <f>SUM(AF46,AI46,AL46,AO46,AR46,AU46,AX46,BA46)</f>
        <v>110</v>
      </c>
      <c r="U46" s="222"/>
      <c r="V46" s="223">
        <f>SUM(AG46,AJ46,AM46,AP46,AS46,AV46,AY46,BB46)</f>
        <v>50</v>
      </c>
      <c r="W46" s="224"/>
      <c r="X46" s="225">
        <v>34</v>
      </c>
      <c r="Y46" s="226"/>
      <c r="Z46" s="227"/>
      <c r="AA46" s="226"/>
      <c r="AB46" s="227">
        <v>16</v>
      </c>
      <c r="AC46" s="226"/>
      <c r="AD46" s="227"/>
      <c r="AE46" s="225"/>
      <c r="AF46" s="62"/>
      <c r="AG46" s="183"/>
      <c r="AH46" s="63"/>
      <c r="AI46" s="62"/>
      <c r="AJ46" s="183"/>
      <c r="AK46" s="63"/>
      <c r="AL46" s="62">
        <v>110</v>
      </c>
      <c r="AM46" s="183">
        <v>50</v>
      </c>
      <c r="AN46" s="64">
        <v>3</v>
      </c>
      <c r="AO46" s="62"/>
      <c r="AP46" s="183"/>
      <c r="AQ46" s="64"/>
      <c r="AR46" s="62"/>
      <c r="AS46" s="183"/>
      <c r="AT46" s="63"/>
      <c r="AU46" s="62"/>
      <c r="AV46" s="183"/>
      <c r="AW46" s="63"/>
      <c r="AX46" s="62"/>
      <c r="AY46" s="183"/>
      <c r="AZ46" s="63"/>
      <c r="BA46" s="62"/>
      <c r="BB46" s="183"/>
      <c r="BC46" s="63"/>
      <c r="BD46" s="228">
        <f>SUM(AH46,AK46,AN46,AQ46,AT46,AW46,AZ46,BC46)</f>
        <v>3</v>
      </c>
      <c r="BE46" s="229"/>
      <c r="BF46" s="215" t="s">
        <v>263</v>
      </c>
      <c r="BG46" s="216"/>
      <c r="BH46" s="216"/>
      <c r="BI46" s="217"/>
    </row>
    <row r="47" spans="1:61" ht="51.75" customHeight="1">
      <c r="A47" s="200"/>
      <c r="B47" s="470" t="s">
        <v>332</v>
      </c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2"/>
      <c r="P47" s="160"/>
      <c r="Q47" s="161"/>
      <c r="R47" s="160"/>
      <c r="S47" s="162"/>
      <c r="T47" s="58"/>
      <c r="U47" s="59"/>
      <c r="V47" s="60"/>
      <c r="W47" s="61"/>
      <c r="X47" s="162"/>
      <c r="Y47" s="161"/>
      <c r="Z47" s="160"/>
      <c r="AA47" s="161"/>
      <c r="AB47" s="160"/>
      <c r="AC47" s="161"/>
      <c r="AD47" s="160"/>
      <c r="AE47" s="162"/>
      <c r="AF47" s="62"/>
      <c r="AG47" s="183"/>
      <c r="AH47" s="63"/>
      <c r="AI47" s="62"/>
      <c r="AJ47" s="183"/>
      <c r="AK47" s="63"/>
      <c r="AL47" s="62"/>
      <c r="AM47" s="183"/>
      <c r="AN47" s="64"/>
      <c r="AO47" s="62"/>
      <c r="AP47" s="183"/>
      <c r="AQ47" s="64"/>
      <c r="AR47" s="62"/>
      <c r="AS47" s="183"/>
      <c r="AT47" s="63"/>
      <c r="AU47" s="62"/>
      <c r="AV47" s="183"/>
      <c r="AW47" s="63"/>
      <c r="AX47" s="62"/>
      <c r="AY47" s="183"/>
      <c r="AZ47" s="63"/>
      <c r="BA47" s="62"/>
      <c r="BB47" s="183"/>
      <c r="BC47" s="63"/>
      <c r="BD47" s="163"/>
      <c r="BE47" s="164"/>
      <c r="BF47" s="165"/>
      <c r="BG47" s="166"/>
      <c r="BH47" s="166"/>
      <c r="BI47" s="167"/>
    </row>
    <row r="48" spans="1:61" ht="39.75" customHeight="1">
      <c r="A48" s="273" t="s">
        <v>120</v>
      </c>
      <c r="B48" s="275" t="s">
        <v>194</v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7"/>
      <c r="P48" s="227">
        <v>1</v>
      </c>
      <c r="Q48" s="226"/>
      <c r="R48" s="227"/>
      <c r="S48" s="225"/>
      <c r="T48" s="221">
        <f>SUM(AF48,AI48,AL48,AO48,AR48,AU48,AX48,BA48)</f>
        <v>240</v>
      </c>
      <c r="U48" s="222"/>
      <c r="V48" s="223">
        <f>SUM(AG48,AJ48,AM48,AP48,AS48,AV48,AY48,BB48)</f>
        <v>102</v>
      </c>
      <c r="W48" s="224"/>
      <c r="X48" s="225">
        <v>34</v>
      </c>
      <c r="Y48" s="226"/>
      <c r="Z48" s="227">
        <v>68</v>
      </c>
      <c r="AA48" s="226"/>
      <c r="AB48" s="227"/>
      <c r="AC48" s="226"/>
      <c r="AD48" s="227"/>
      <c r="AE48" s="225"/>
      <c r="AF48" s="62">
        <v>240</v>
      </c>
      <c r="AG48" s="183">
        <v>102</v>
      </c>
      <c r="AH48" s="64">
        <v>6</v>
      </c>
      <c r="AI48" s="62"/>
      <c r="AJ48" s="183"/>
      <c r="AK48" s="63"/>
      <c r="AL48" s="62"/>
      <c r="AM48" s="183"/>
      <c r="AN48" s="63"/>
      <c r="AO48" s="62"/>
      <c r="AP48" s="183"/>
      <c r="AQ48" s="63"/>
      <c r="AR48" s="62"/>
      <c r="AS48" s="183"/>
      <c r="AT48" s="63"/>
      <c r="AU48" s="62"/>
      <c r="AV48" s="183"/>
      <c r="AW48" s="63"/>
      <c r="AX48" s="62"/>
      <c r="AY48" s="183"/>
      <c r="AZ48" s="63"/>
      <c r="BA48" s="62"/>
      <c r="BB48" s="183"/>
      <c r="BC48" s="63"/>
      <c r="BD48" s="228">
        <f>SUM(AH48,AK48,AN48,AQ48,AT48,AW48,AZ48,BC48)</f>
        <v>6</v>
      </c>
      <c r="BE48" s="229"/>
      <c r="BF48" s="267" t="s">
        <v>265</v>
      </c>
      <c r="BG48" s="268"/>
      <c r="BH48" s="268"/>
      <c r="BI48" s="269"/>
    </row>
    <row r="49" spans="1:61" ht="60" customHeight="1">
      <c r="A49" s="274"/>
      <c r="B49" s="209" t="s">
        <v>195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64"/>
      <c r="P49" s="227"/>
      <c r="Q49" s="226"/>
      <c r="R49" s="227"/>
      <c r="S49" s="229"/>
      <c r="T49" s="221">
        <f>SUM(AF49,AI49,AL49,AO49,AR49,AU49,AX49,BA49)</f>
        <v>40</v>
      </c>
      <c r="U49" s="222"/>
      <c r="V49" s="223">
        <f>SUM(AG49,AJ49,AM49,AP49,AS49,AV49,AY49,BB49)</f>
        <v>0</v>
      </c>
      <c r="W49" s="224"/>
      <c r="X49" s="228"/>
      <c r="Y49" s="226"/>
      <c r="Z49" s="227"/>
      <c r="AA49" s="226"/>
      <c r="AB49" s="227"/>
      <c r="AC49" s="226"/>
      <c r="AD49" s="227"/>
      <c r="AE49" s="229"/>
      <c r="AF49" s="62">
        <v>40</v>
      </c>
      <c r="AG49" s="183"/>
      <c r="AH49" s="63">
        <v>1</v>
      </c>
      <c r="AI49" s="62"/>
      <c r="AJ49" s="183"/>
      <c r="AK49" s="63"/>
      <c r="AL49" s="62"/>
      <c r="AM49" s="183"/>
      <c r="AN49" s="63"/>
      <c r="AO49" s="62"/>
      <c r="AP49" s="183"/>
      <c r="AQ49" s="65"/>
      <c r="AR49" s="62"/>
      <c r="AS49" s="183"/>
      <c r="AT49" s="63"/>
      <c r="AU49" s="62"/>
      <c r="AV49" s="183"/>
      <c r="AW49" s="63"/>
      <c r="AX49" s="62"/>
      <c r="AY49" s="183"/>
      <c r="AZ49" s="63"/>
      <c r="BA49" s="62"/>
      <c r="BB49" s="183"/>
      <c r="BC49" s="63"/>
      <c r="BD49" s="228">
        <f>SUM(AH49,AK49,AN49,AQ49,AT49,AW49,AZ49,BC49)</f>
        <v>1</v>
      </c>
      <c r="BE49" s="229"/>
      <c r="BF49" s="568"/>
      <c r="BG49" s="569"/>
      <c r="BH49" s="569"/>
      <c r="BI49" s="570"/>
    </row>
    <row r="50" spans="1:61" ht="39.75" customHeight="1">
      <c r="A50" s="197"/>
      <c r="B50" s="470" t="s">
        <v>241</v>
      </c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2"/>
      <c r="P50" s="571"/>
      <c r="Q50" s="572"/>
      <c r="R50" s="227"/>
      <c r="S50" s="225"/>
      <c r="T50" s="377"/>
      <c r="U50" s="391"/>
      <c r="V50" s="375"/>
      <c r="W50" s="378"/>
      <c r="X50" s="376"/>
      <c r="Y50" s="391"/>
      <c r="Z50" s="375"/>
      <c r="AA50" s="391"/>
      <c r="AB50" s="375"/>
      <c r="AC50" s="391"/>
      <c r="AD50" s="375"/>
      <c r="AE50" s="376"/>
      <c r="AF50" s="62"/>
      <c r="AG50" s="183"/>
      <c r="AH50" s="63"/>
      <c r="AI50" s="62"/>
      <c r="AJ50" s="183"/>
      <c r="AK50" s="63"/>
      <c r="AL50" s="62"/>
      <c r="AM50" s="183"/>
      <c r="AN50" s="63"/>
      <c r="AO50" s="62"/>
      <c r="AP50" s="183"/>
      <c r="AQ50" s="63"/>
      <c r="AR50" s="62"/>
      <c r="AS50" s="183"/>
      <c r="AT50" s="63"/>
      <c r="AU50" s="62"/>
      <c r="AV50" s="183"/>
      <c r="AW50" s="63"/>
      <c r="AX50" s="62"/>
      <c r="AY50" s="183"/>
      <c r="AZ50" s="63"/>
      <c r="BA50" s="62"/>
      <c r="BB50" s="183"/>
      <c r="BC50" s="63"/>
      <c r="BD50" s="377"/>
      <c r="BE50" s="378"/>
      <c r="BF50" s="379"/>
      <c r="BG50" s="380"/>
      <c r="BH50" s="380"/>
      <c r="BI50" s="381"/>
    </row>
    <row r="51" spans="1:61" ht="39.75" customHeight="1">
      <c r="A51" s="198" t="s">
        <v>121</v>
      </c>
      <c r="B51" s="260" t="s">
        <v>157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367"/>
      <c r="P51" s="227">
        <v>1.2</v>
      </c>
      <c r="Q51" s="226"/>
      <c r="R51" s="227"/>
      <c r="S51" s="229"/>
      <c r="T51" s="221">
        <f>SUM(AF51,AI51,AL51,AO51,AR51,AU51,AX51,BA51)</f>
        <v>456</v>
      </c>
      <c r="U51" s="222"/>
      <c r="V51" s="223">
        <f>SUM(AG51,AJ51,AM51,AP51,AS51,AV51,AY51,BB51)</f>
        <v>204</v>
      </c>
      <c r="W51" s="224"/>
      <c r="X51" s="228">
        <v>104</v>
      </c>
      <c r="Y51" s="226"/>
      <c r="Z51" s="227">
        <v>52</v>
      </c>
      <c r="AA51" s="226"/>
      <c r="AB51" s="227">
        <v>48</v>
      </c>
      <c r="AC51" s="226"/>
      <c r="AD51" s="227"/>
      <c r="AE51" s="229"/>
      <c r="AF51" s="62">
        <v>240</v>
      </c>
      <c r="AG51" s="183">
        <v>102</v>
      </c>
      <c r="AH51" s="64">
        <v>6</v>
      </c>
      <c r="AI51" s="62">
        <v>216</v>
      </c>
      <c r="AJ51" s="183">
        <v>102</v>
      </c>
      <c r="AK51" s="63">
        <v>6</v>
      </c>
      <c r="AL51" s="62"/>
      <c r="AM51" s="183"/>
      <c r="AN51" s="63"/>
      <c r="AO51" s="62"/>
      <c r="AP51" s="183"/>
      <c r="AQ51" s="63"/>
      <c r="AR51" s="62"/>
      <c r="AS51" s="183"/>
      <c r="AT51" s="63"/>
      <c r="AU51" s="62"/>
      <c r="AV51" s="183"/>
      <c r="AW51" s="63"/>
      <c r="AX51" s="62"/>
      <c r="AY51" s="183"/>
      <c r="AZ51" s="63"/>
      <c r="BA51" s="62"/>
      <c r="BB51" s="183"/>
      <c r="BC51" s="63"/>
      <c r="BD51" s="228">
        <f>SUM(AH51,AK51,AN51,AQ51,AT51,AW51,AZ51,BC51)</f>
        <v>12</v>
      </c>
      <c r="BE51" s="229"/>
      <c r="BF51" s="215" t="s">
        <v>266</v>
      </c>
      <c r="BG51" s="216"/>
      <c r="BH51" s="216"/>
      <c r="BI51" s="217"/>
    </row>
    <row r="52" spans="1:61" ht="49.5" customHeight="1">
      <c r="A52" s="198"/>
      <c r="B52" s="270" t="s">
        <v>257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  <c r="P52" s="160"/>
      <c r="Q52" s="161"/>
      <c r="R52" s="160"/>
      <c r="S52" s="162"/>
      <c r="T52" s="58"/>
      <c r="U52" s="59"/>
      <c r="V52" s="60"/>
      <c r="W52" s="61"/>
      <c r="X52" s="162"/>
      <c r="Y52" s="161"/>
      <c r="Z52" s="160"/>
      <c r="AA52" s="161"/>
      <c r="AB52" s="160"/>
      <c r="AC52" s="161"/>
      <c r="AD52" s="160"/>
      <c r="AE52" s="162"/>
      <c r="AF52" s="62"/>
      <c r="AG52" s="183"/>
      <c r="AH52" s="63"/>
      <c r="AI52" s="62"/>
      <c r="AJ52" s="183"/>
      <c r="AK52" s="160"/>
      <c r="AL52" s="62"/>
      <c r="AM52" s="183"/>
      <c r="AN52" s="160"/>
      <c r="AO52" s="66"/>
      <c r="AP52" s="67"/>
      <c r="AQ52" s="68"/>
      <c r="AR52" s="161"/>
      <c r="AS52" s="183"/>
      <c r="AT52" s="63"/>
      <c r="AU52" s="62"/>
      <c r="AV52" s="183"/>
      <c r="AW52" s="63"/>
      <c r="AX52" s="62"/>
      <c r="AY52" s="183"/>
      <c r="AZ52" s="63"/>
      <c r="BA52" s="62"/>
      <c r="BB52" s="183"/>
      <c r="BC52" s="63"/>
      <c r="BD52" s="163"/>
      <c r="BE52" s="164"/>
      <c r="BF52" s="157"/>
      <c r="BG52" s="158"/>
      <c r="BH52" s="158"/>
      <c r="BI52" s="159"/>
    </row>
    <row r="53" spans="1:61" ht="49.5" customHeight="1">
      <c r="A53" s="196" t="s">
        <v>178</v>
      </c>
      <c r="B53" s="275" t="s">
        <v>163</v>
      </c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7"/>
      <c r="P53" s="227">
        <v>1</v>
      </c>
      <c r="Q53" s="226"/>
      <c r="R53" s="254" t="s">
        <v>380</v>
      </c>
      <c r="S53" s="255"/>
      <c r="T53" s="221">
        <f>SUM(AF53,AI53,AL53,AO53,AR53,AU53,AX53,BA53)</f>
        <v>218</v>
      </c>
      <c r="U53" s="222"/>
      <c r="V53" s="223">
        <f>SUM(AG53,AJ53,AM53,AP53,AS53,AV53,AY53,BB53)</f>
        <v>98</v>
      </c>
      <c r="W53" s="224"/>
      <c r="X53" s="225">
        <v>32</v>
      </c>
      <c r="Y53" s="226"/>
      <c r="Z53" s="227"/>
      <c r="AA53" s="226"/>
      <c r="AB53" s="227">
        <v>66</v>
      </c>
      <c r="AC53" s="226"/>
      <c r="AD53" s="227"/>
      <c r="AE53" s="225"/>
      <c r="AF53" s="62">
        <v>110</v>
      </c>
      <c r="AG53" s="183">
        <v>50</v>
      </c>
      <c r="AH53" s="63">
        <v>3</v>
      </c>
      <c r="AI53" s="62">
        <v>108</v>
      </c>
      <c r="AJ53" s="183">
        <v>48</v>
      </c>
      <c r="AK53" s="160">
        <v>3</v>
      </c>
      <c r="AL53" s="62"/>
      <c r="AM53" s="183"/>
      <c r="AN53" s="160"/>
      <c r="AO53" s="66"/>
      <c r="AP53" s="67"/>
      <c r="AQ53" s="68"/>
      <c r="AR53" s="161"/>
      <c r="AS53" s="183"/>
      <c r="AT53" s="63"/>
      <c r="AU53" s="62"/>
      <c r="AV53" s="183"/>
      <c r="AW53" s="63"/>
      <c r="AX53" s="62"/>
      <c r="AY53" s="183"/>
      <c r="AZ53" s="63"/>
      <c r="BA53" s="62"/>
      <c r="BB53" s="183"/>
      <c r="BC53" s="63"/>
      <c r="BD53" s="228">
        <f>SUM(AH53,AK53,AN53,AQ53,AT53,AW53,AZ53,BC53)</f>
        <v>6</v>
      </c>
      <c r="BE53" s="229"/>
      <c r="BF53" s="215" t="s">
        <v>269</v>
      </c>
      <c r="BG53" s="216"/>
      <c r="BH53" s="216"/>
      <c r="BI53" s="217"/>
    </row>
    <row r="54" spans="1:61" ht="49.5" customHeight="1">
      <c r="A54" s="196"/>
      <c r="B54" s="270" t="s">
        <v>245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2"/>
      <c r="P54" s="160"/>
      <c r="Q54" s="161"/>
      <c r="R54" s="160"/>
      <c r="S54" s="162"/>
      <c r="T54" s="58"/>
      <c r="U54" s="59"/>
      <c r="V54" s="60"/>
      <c r="W54" s="61"/>
      <c r="X54" s="162"/>
      <c r="Y54" s="161"/>
      <c r="Z54" s="160"/>
      <c r="AA54" s="161"/>
      <c r="AB54" s="160"/>
      <c r="AC54" s="161"/>
      <c r="AD54" s="160"/>
      <c r="AE54" s="162"/>
      <c r="AF54" s="62"/>
      <c r="AG54" s="183"/>
      <c r="AH54" s="63"/>
      <c r="AI54" s="62"/>
      <c r="AJ54" s="183"/>
      <c r="AK54" s="63"/>
      <c r="AL54" s="62"/>
      <c r="AM54" s="183"/>
      <c r="AN54" s="160"/>
      <c r="AO54" s="62"/>
      <c r="AP54" s="183"/>
      <c r="AQ54" s="63"/>
      <c r="AR54" s="161"/>
      <c r="AS54" s="183"/>
      <c r="AT54" s="63"/>
      <c r="AU54" s="62"/>
      <c r="AV54" s="183"/>
      <c r="AW54" s="63"/>
      <c r="AX54" s="161"/>
      <c r="AY54" s="183"/>
      <c r="AZ54" s="63"/>
      <c r="BA54" s="62"/>
      <c r="BB54" s="183"/>
      <c r="BC54" s="63"/>
      <c r="BD54" s="163"/>
      <c r="BE54" s="164"/>
      <c r="BF54" s="168"/>
      <c r="BG54" s="169"/>
      <c r="BH54" s="169"/>
      <c r="BI54" s="170"/>
    </row>
    <row r="55" spans="1:61" ht="49.5" customHeight="1">
      <c r="A55" s="196" t="s">
        <v>179</v>
      </c>
      <c r="B55" s="275" t="s">
        <v>170</v>
      </c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7"/>
      <c r="P55" s="227">
        <v>2</v>
      </c>
      <c r="Q55" s="226"/>
      <c r="R55" s="227">
        <v>1</v>
      </c>
      <c r="S55" s="225"/>
      <c r="T55" s="221">
        <f>SUM(AF55,AI55,AL55,AO55,AR55,AU55,AX55,BA55)</f>
        <v>218</v>
      </c>
      <c r="U55" s="222"/>
      <c r="V55" s="223">
        <f>SUM(AG55,AJ55,AM55,AP55,AS55,AV55,AY55,BB55)</f>
        <v>100</v>
      </c>
      <c r="W55" s="224"/>
      <c r="X55" s="225"/>
      <c r="Y55" s="226"/>
      <c r="Z55" s="227"/>
      <c r="AA55" s="226"/>
      <c r="AB55" s="227">
        <v>100</v>
      </c>
      <c r="AC55" s="226"/>
      <c r="AD55" s="227"/>
      <c r="AE55" s="225"/>
      <c r="AF55" s="62">
        <v>110</v>
      </c>
      <c r="AG55" s="183">
        <v>68</v>
      </c>
      <c r="AH55" s="63">
        <v>3</v>
      </c>
      <c r="AI55" s="62">
        <v>108</v>
      </c>
      <c r="AJ55" s="183">
        <v>32</v>
      </c>
      <c r="AK55" s="63">
        <v>3</v>
      </c>
      <c r="AL55" s="62"/>
      <c r="AM55" s="183"/>
      <c r="AN55" s="160"/>
      <c r="AO55" s="62"/>
      <c r="AP55" s="183"/>
      <c r="AQ55" s="63"/>
      <c r="AR55" s="161"/>
      <c r="AS55" s="183"/>
      <c r="AT55" s="63"/>
      <c r="AU55" s="62"/>
      <c r="AV55" s="183"/>
      <c r="AW55" s="63"/>
      <c r="AX55" s="62"/>
      <c r="AY55" s="183"/>
      <c r="AZ55" s="63"/>
      <c r="BA55" s="62"/>
      <c r="BB55" s="183"/>
      <c r="BC55" s="63"/>
      <c r="BD55" s="228">
        <f>SUM(AH55,AK55,AN55,AQ55,AT55,AW55,AZ55,BC55)</f>
        <v>6</v>
      </c>
      <c r="BE55" s="229"/>
      <c r="BF55" s="215" t="s">
        <v>262</v>
      </c>
      <c r="BG55" s="216"/>
      <c r="BH55" s="216"/>
      <c r="BI55" s="217"/>
    </row>
    <row r="56" spans="1:61" ht="49.5" customHeight="1">
      <c r="A56" s="196"/>
      <c r="B56" s="270" t="s">
        <v>248</v>
      </c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2"/>
      <c r="P56" s="160"/>
      <c r="Q56" s="161"/>
      <c r="R56" s="160"/>
      <c r="S56" s="162"/>
      <c r="T56" s="58"/>
      <c r="U56" s="59"/>
      <c r="V56" s="60"/>
      <c r="W56" s="61"/>
      <c r="X56" s="162"/>
      <c r="Y56" s="161"/>
      <c r="Z56" s="160"/>
      <c r="AA56" s="161"/>
      <c r="AB56" s="160"/>
      <c r="AC56" s="161"/>
      <c r="AD56" s="160"/>
      <c r="AE56" s="162"/>
      <c r="AF56" s="62"/>
      <c r="AG56" s="183"/>
      <c r="AH56" s="63"/>
      <c r="AI56" s="62"/>
      <c r="AJ56" s="183"/>
      <c r="AK56" s="63"/>
      <c r="AL56" s="62"/>
      <c r="AM56" s="183"/>
      <c r="AN56" s="160"/>
      <c r="AO56" s="62"/>
      <c r="AP56" s="183"/>
      <c r="AQ56" s="64"/>
      <c r="AR56" s="161"/>
      <c r="AS56" s="183"/>
      <c r="AT56" s="63"/>
      <c r="AU56" s="62"/>
      <c r="AV56" s="183"/>
      <c r="AW56" s="63"/>
      <c r="AX56" s="62"/>
      <c r="AY56" s="183"/>
      <c r="AZ56" s="63"/>
      <c r="BA56" s="62"/>
      <c r="BB56" s="183"/>
      <c r="BC56" s="63"/>
      <c r="BD56" s="163"/>
      <c r="BE56" s="164"/>
      <c r="BF56" s="168"/>
      <c r="BG56" s="169"/>
      <c r="BH56" s="169"/>
      <c r="BI56" s="170"/>
    </row>
    <row r="57" spans="1:61" ht="49.5" customHeight="1">
      <c r="A57" s="196" t="s">
        <v>180</v>
      </c>
      <c r="B57" s="201" t="s">
        <v>201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9"/>
      <c r="P57" s="227"/>
      <c r="Q57" s="226"/>
      <c r="R57" s="227">
        <v>2</v>
      </c>
      <c r="S57" s="225"/>
      <c r="T57" s="221">
        <f>SUM(AF57,AI57,AL57,AO57,AR57,AU57,AX57,BA57)</f>
        <v>110</v>
      </c>
      <c r="U57" s="222"/>
      <c r="V57" s="223">
        <f>SUM(AG57,AJ57,AM57,AP57,AS57,AV57,AY57,BB57)</f>
        <v>64</v>
      </c>
      <c r="W57" s="224"/>
      <c r="X57" s="225">
        <v>48</v>
      </c>
      <c r="Y57" s="226"/>
      <c r="Z57" s="227">
        <v>16</v>
      </c>
      <c r="AA57" s="226"/>
      <c r="AB57" s="227"/>
      <c r="AC57" s="226"/>
      <c r="AD57" s="227"/>
      <c r="AE57" s="225"/>
      <c r="AF57" s="62"/>
      <c r="AG57" s="183"/>
      <c r="AH57" s="63"/>
      <c r="AI57" s="62">
        <v>110</v>
      </c>
      <c r="AJ57" s="183">
        <v>64</v>
      </c>
      <c r="AK57" s="63">
        <v>3</v>
      </c>
      <c r="AL57" s="62"/>
      <c r="AM57" s="183"/>
      <c r="AN57" s="63"/>
      <c r="AO57" s="62"/>
      <c r="AP57" s="183"/>
      <c r="AQ57" s="63"/>
      <c r="AR57" s="62"/>
      <c r="AS57" s="183"/>
      <c r="AT57" s="63"/>
      <c r="AU57" s="62"/>
      <c r="AV57" s="183"/>
      <c r="AW57" s="63"/>
      <c r="AX57" s="62"/>
      <c r="AY57" s="183"/>
      <c r="AZ57" s="63"/>
      <c r="BA57" s="62"/>
      <c r="BB57" s="183"/>
      <c r="BC57" s="63"/>
      <c r="BD57" s="228">
        <f>SUM(AH57,AK57,AN57,AQ57,AT57,AW57,AZ57,BC57)</f>
        <v>3</v>
      </c>
      <c r="BE57" s="229"/>
      <c r="BF57" s="215" t="s">
        <v>270</v>
      </c>
      <c r="BG57" s="216"/>
      <c r="BH57" s="216"/>
      <c r="BI57" s="217"/>
    </row>
    <row r="58" spans="1:61" ht="49.5" customHeight="1">
      <c r="A58" s="196" t="s">
        <v>181</v>
      </c>
      <c r="B58" s="275" t="s">
        <v>158</v>
      </c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7"/>
      <c r="P58" s="227">
        <v>2</v>
      </c>
      <c r="Q58" s="226"/>
      <c r="R58" s="227"/>
      <c r="S58" s="225"/>
      <c r="T58" s="221">
        <f>SUM(AF58,AI58,AL58,AO58,AR58,AU58,AX58,BA58)</f>
        <v>120</v>
      </c>
      <c r="U58" s="222"/>
      <c r="V58" s="223">
        <f>SUM(AG58,AJ58,AM58,AP58,AS58,AV58,AY58,BB58)</f>
        <v>68</v>
      </c>
      <c r="W58" s="224"/>
      <c r="X58" s="228">
        <v>34</v>
      </c>
      <c r="Y58" s="226"/>
      <c r="Z58" s="227"/>
      <c r="AA58" s="226"/>
      <c r="AB58" s="227">
        <v>34</v>
      </c>
      <c r="AC58" s="226"/>
      <c r="AD58" s="227"/>
      <c r="AE58" s="225"/>
      <c r="AF58" s="62"/>
      <c r="AG58" s="183"/>
      <c r="AH58" s="63"/>
      <c r="AI58" s="62">
        <v>120</v>
      </c>
      <c r="AJ58" s="183">
        <v>68</v>
      </c>
      <c r="AK58" s="63">
        <v>3</v>
      </c>
      <c r="AL58" s="62"/>
      <c r="AM58" s="183"/>
      <c r="AN58" s="160"/>
      <c r="AO58" s="66"/>
      <c r="AP58" s="67"/>
      <c r="AQ58" s="68"/>
      <c r="AR58" s="161"/>
      <c r="AS58" s="183"/>
      <c r="AT58" s="63"/>
      <c r="AU58" s="62"/>
      <c r="AV58" s="183"/>
      <c r="AW58" s="63"/>
      <c r="AX58" s="62"/>
      <c r="AY58" s="183"/>
      <c r="AZ58" s="63"/>
      <c r="BA58" s="62"/>
      <c r="BB58" s="183"/>
      <c r="BC58" s="63"/>
      <c r="BD58" s="228">
        <f>SUM(AH58,AK58,AN58,AQ58,AT58,AW58,AZ58,BC58)</f>
        <v>3</v>
      </c>
      <c r="BE58" s="229"/>
      <c r="BF58" s="215" t="s">
        <v>272</v>
      </c>
      <c r="BG58" s="216"/>
      <c r="BH58" s="216"/>
      <c r="BI58" s="217"/>
    </row>
    <row r="59" spans="1:61" ht="49.5" customHeight="1">
      <c r="A59" s="273" t="s">
        <v>182</v>
      </c>
      <c r="B59" s="275" t="s">
        <v>161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7"/>
      <c r="P59" s="227">
        <v>3</v>
      </c>
      <c r="Q59" s="226"/>
      <c r="R59" s="227">
        <v>2</v>
      </c>
      <c r="S59" s="225"/>
      <c r="T59" s="221">
        <f>SUM(AF59,AI59,AL59,AO59,AR59,AU59,AX59,BA59)</f>
        <v>230</v>
      </c>
      <c r="U59" s="222"/>
      <c r="V59" s="223">
        <f>SUM(AG59,AJ59,AM59,AP59,AS59,AV59,AY59,BB59)</f>
        <v>118</v>
      </c>
      <c r="W59" s="224"/>
      <c r="X59" s="225">
        <v>68</v>
      </c>
      <c r="Y59" s="226"/>
      <c r="Z59" s="227">
        <v>34</v>
      </c>
      <c r="AA59" s="226"/>
      <c r="AB59" s="227">
        <v>16</v>
      </c>
      <c r="AC59" s="226"/>
      <c r="AD59" s="227"/>
      <c r="AE59" s="225"/>
      <c r="AF59" s="62"/>
      <c r="AG59" s="183"/>
      <c r="AH59" s="63"/>
      <c r="AI59" s="62">
        <v>120</v>
      </c>
      <c r="AJ59" s="183">
        <v>68</v>
      </c>
      <c r="AK59" s="63">
        <v>3</v>
      </c>
      <c r="AL59" s="62">
        <v>110</v>
      </c>
      <c r="AM59" s="183">
        <v>50</v>
      </c>
      <c r="AN59" s="160">
        <v>3</v>
      </c>
      <c r="AO59" s="66"/>
      <c r="AP59" s="67"/>
      <c r="AQ59" s="68"/>
      <c r="AR59" s="161"/>
      <c r="AS59" s="183"/>
      <c r="AT59" s="63"/>
      <c r="AU59" s="62"/>
      <c r="AV59" s="183"/>
      <c r="AW59" s="63"/>
      <c r="AX59" s="62"/>
      <c r="AY59" s="183"/>
      <c r="AZ59" s="63"/>
      <c r="BA59" s="62"/>
      <c r="BB59" s="183"/>
      <c r="BC59" s="63"/>
      <c r="BD59" s="228">
        <f>SUM(AH59,AK59,AN59,AQ59,AT59,AW59,AZ59,BC59)</f>
        <v>6</v>
      </c>
      <c r="BE59" s="229"/>
      <c r="BF59" s="267" t="s">
        <v>273</v>
      </c>
      <c r="BG59" s="268"/>
      <c r="BH59" s="268"/>
      <c r="BI59" s="269"/>
    </row>
    <row r="60" spans="1:61" ht="57" customHeight="1">
      <c r="A60" s="274"/>
      <c r="B60" s="209" t="s">
        <v>162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64"/>
      <c r="P60" s="227"/>
      <c r="Q60" s="226"/>
      <c r="R60" s="227"/>
      <c r="S60" s="225"/>
      <c r="T60" s="221">
        <f>SUM(AF60,AI60,AL60,AO60,AR60,AU60,AX60,BA60)</f>
        <v>40</v>
      </c>
      <c r="U60" s="222"/>
      <c r="V60" s="223">
        <f>SUM(AG60,AJ60,AM60,AP60,AS60,AV60,AY60,BB60)</f>
        <v>16</v>
      </c>
      <c r="W60" s="224"/>
      <c r="X60" s="225"/>
      <c r="Y60" s="226"/>
      <c r="Z60" s="227"/>
      <c r="AA60" s="226"/>
      <c r="AB60" s="227">
        <v>16</v>
      </c>
      <c r="AC60" s="226"/>
      <c r="AD60" s="227"/>
      <c r="AE60" s="225"/>
      <c r="AF60" s="62"/>
      <c r="AG60" s="183"/>
      <c r="AH60" s="63"/>
      <c r="AI60" s="62"/>
      <c r="AJ60" s="183"/>
      <c r="AK60" s="63"/>
      <c r="AL60" s="62">
        <v>40</v>
      </c>
      <c r="AM60" s="183">
        <v>16</v>
      </c>
      <c r="AN60" s="160">
        <v>1</v>
      </c>
      <c r="AO60" s="66"/>
      <c r="AP60" s="67"/>
      <c r="AQ60" s="68"/>
      <c r="AR60" s="161"/>
      <c r="AS60" s="183"/>
      <c r="AT60" s="63"/>
      <c r="AU60" s="62"/>
      <c r="AV60" s="183"/>
      <c r="AW60" s="63"/>
      <c r="AX60" s="62"/>
      <c r="AY60" s="183"/>
      <c r="AZ60" s="63"/>
      <c r="BA60" s="62"/>
      <c r="BB60" s="183"/>
      <c r="BC60" s="63"/>
      <c r="BD60" s="228">
        <f>SUM(AH60,AK60,AN60,AQ60,AT60,AW60,AZ60,BC60)</f>
        <v>1</v>
      </c>
      <c r="BE60" s="229"/>
      <c r="BF60" s="246"/>
      <c r="BG60" s="247"/>
      <c r="BH60" s="247"/>
      <c r="BI60" s="248"/>
    </row>
    <row r="61" spans="1:61" ht="39.75" customHeight="1">
      <c r="A61" s="195"/>
      <c r="B61" s="270" t="s">
        <v>246</v>
      </c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2"/>
      <c r="P61" s="160"/>
      <c r="Q61" s="161"/>
      <c r="R61" s="160"/>
      <c r="S61" s="162"/>
      <c r="T61" s="180"/>
      <c r="U61" s="185"/>
      <c r="V61" s="178"/>
      <c r="W61" s="181"/>
      <c r="X61" s="179"/>
      <c r="Y61" s="185"/>
      <c r="Z61" s="178"/>
      <c r="AA61" s="185"/>
      <c r="AB61" s="178"/>
      <c r="AC61" s="185"/>
      <c r="AD61" s="160"/>
      <c r="AE61" s="162"/>
      <c r="AF61" s="62"/>
      <c r="AG61" s="183"/>
      <c r="AH61" s="63"/>
      <c r="AI61" s="62"/>
      <c r="AJ61" s="183"/>
      <c r="AK61" s="63"/>
      <c r="AL61" s="62"/>
      <c r="AM61" s="183"/>
      <c r="AN61" s="160"/>
      <c r="AO61" s="69"/>
      <c r="AP61" s="70"/>
      <c r="AQ61" s="71"/>
      <c r="AR61" s="161"/>
      <c r="AS61" s="183"/>
      <c r="AT61" s="63"/>
      <c r="AU61" s="62"/>
      <c r="AV61" s="183"/>
      <c r="AW61" s="63"/>
      <c r="AX61" s="62"/>
      <c r="AY61" s="183"/>
      <c r="AZ61" s="63"/>
      <c r="BA61" s="62"/>
      <c r="BB61" s="183"/>
      <c r="BC61" s="63"/>
      <c r="BD61" s="180"/>
      <c r="BE61" s="181"/>
      <c r="BF61" s="168"/>
      <c r="BG61" s="169"/>
      <c r="BH61" s="169"/>
      <c r="BI61" s="170"/>
    </row>
    <row r="62" spans="1:61" ht="39.75" customHeight="1">
      <c r="A62" s="196" t="s">
        <v>183</v>
      </c>
      <c r="B62" s="209" t="s">
        <v>276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64"/>
      <c r="P62" s="227">
        <v>4</v>
      </c>
      <c r="Q62" s="226"/>
      <c r="R62" s="227">
        <v>3</v>
      </c>
      <c r="S62" s="225"/>
      <c r="T62" s="221">
        <f>SUM(AF62,AI62,AL62,AO62,AR62,AU62,AX62,BA62)</f>
        <v>248</v>
      </c>
      <c r="U62" s="222"/>
      <c r="V62" s="223">
        <f>SUM(AG62,AJ62,AM62,AP62,AS62,AV62,AY62,BB62)</f>
        <v>114</v>
      </c>
      <c r="W62" s="224"/>
      <c r="X62" s="225">
        <v>82</v>
      </c>
      <c r="Y62" s="226"/>
      <c r="Z62" s="227">
        <v>32</v>
      </c>
      <c r="AA62" s="226"/>
      <c r="AB62" s="227"/>
      <c r="AC62" s="226"/>
      <c r="AD62" s="227"/>
      <c r="AE62" s="225"/>
      <c r="AF62" s="62"/>
      <c r="AG62" s="183"/>
      <c r="AH62" s="63"/>
      <c r="AI62" s="62"/>
      <c r="AJ62" s="183"/>
      <c r="AK62" s="63"/>
      <c r="AL62" s="62">
        <v>110</v>
      </c>
      <c r="AM62" s="183">
        <v>50</v>
      </c>
      <c r="AN62" s="160">
        <v>3</v>
      </c>
      <c r="AO62" s="62">
        <v>138</v>
      </c>
      <c r="AP62" s="183">
        <v>64</v>
      </c>
      <c r="AQ62" s="64">
        <v>3</v>
      </c>
      <c r="AR62" s="161"/>
      <c r="AS62" s="183"/>
      <c r="AT62" s="63"/>
      <c r="AU62" s="62"/>
      <c r="AV62" s="183"/>
      <c r="AW62" s="63"/>
      <c r="AX62" s="62"/>
      <c r="AY62" s="183"/>
      <c r="AZ62" s="63"/>
      <c r="BA62" s="62"/>
      <c r="BB62" s="183"/>
      <c r="BC62" s="63"/>
      <c r="BD62" s="228">
        <f>SUM(AH62,AK62,AN62,AQ62,AT62,AW62,AZ62,BC62)</f>
        <v>6</v>
      </c>
      <c r="BE62" s="229"/>
      <c r="BF62" s="215" t="s">
        <v>274</v>
      </c>
      <c r="BG62" s="216"/>
      <c r="BH62" s="216"/>
      <c r="BI62" s="217"/>
    </row>
    <row r="63" spans="1:61" ht="39.75" customHeight="1">
      <c r="A63" s="202"/>
      <c r="B63" s="270" t="s">
        <v>249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2"/>
      <c r="P63" s="160"/>
      <c r="Q63" s="161"/>
      <c r="R63" s="160"/>
      <c r="S63" s="162"/>
      <c r="T63" s="58"/>
      <c r="U63" s="59"/>
      <c r="V63" s="60"/>
      <c r="W63" s="61"/>
      <c r="X63" s="162"/>
      <c r="Y63" s="161"/>
      <c r="Z63" s="160"/>
      <c r="AA63" s="161"/>
      <c r="AB63" s="160"/>
      <c r="AC63" s="161"/>
      <c r="AD63" s="160"/>
      <c r="AE63" s="162"/>
      <c r="AF63" s="62"/>
      <c r="AG63" s="183"/>
      <c r="AH63" s="63"/>
      <c r="AI63" s="62"/>
      <c r="AJ63" s="183"/>
      <c r="AK63" s="63"/>
      <c r="AL63" s="62"/>
      <c r="AM63" s="183"/>
      <c r="AN63" s="160"/>
      <c r="AO63" s="62"/>
      <c r="AP63" s="183"/>
      <c r="AQ63" s="63"/>
      <c r="AR63" s="161"/>
      <c r="AS63" s="183"/>
      <c r="AT63" s="63"/>
      <c r="AU63" s="62"/>
      <c r="AV63" s="183"/>
      <c r="AW63" s="63"/>
      <c r="AX63" s="62"/>
      <c r="AY63" s="183"/>
      <c r="AZ63" s="63"/>
      <c r="BA63" s="62"/>
      <c r="BB63" s="183"/>
      <c r="BC63" s="63"/>
      <c r="BD63" s="163"/>
      <c r="BE63" s="164"/>
      <c r="BF63" s="165"/>
      <c r="BG63" s="166"/>
      <c r="BH63" s="166"/>
      <c r="BI63" s="167"/>
    </row>
    <row r="64" spans="1:61" ht="62.25" customHeight="1">
      <c r="A64" s="273" t="s">
        <v>184</v>
      </c>
      <c r="B64" s="209" t="s">
        <v>174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64"/>
      <c r="P64" s="227">
        <v>3.4</v>
      </c>
      <c r="Q64" s="226"/>
      <c r="R64" s="227"/>
      <c r="S64" s="225"/>
      <c r="T64" s="221">
        <f>SUM(AF64,AI64,AL64,AO64,AR64,AU64,AX64,BA64)</f>
        <v>470</v>
      </c>
      <c r="U64" s="222"/>
      <c r="V64" s="223">
        <f>SUM(AG64,AJ64,AM64,AP64,AS64,AV64,AY64,BB64)</f>
        <v>170</v>
      </c>
      <c r="W64" s="224"/>
      <c r="X64" s="225">
        <v>102</v>
      </c>
      <c r="Y64" s="226"/>
      <c r="Z64" s="227">
        <v>68</v>
      </c>
      <c r="AA64" s="226"/>
      <c r="AB64" s="227"/>
      <c r="AC64" s="226"/>
      <c r="AD64" s="227"/>
      <c r="AE64" s="225"/>
      <c r="AF64" s="62"/>
      <c r="AG64" s="183"/>
      <c r="AH64" s="63"/>
      <c r="AI64" s="62"/>
      <c r="AJ64" s="183"/>
      <c r="AK64" s="63"/>
      <c r="AL64" s="62">
        <v>220</v>
      </c>
      <c r="AM64" s="183">
        <v>86</v>
      </c>
      <c r="AN64" s="64">
        <v>6</v>
      </c>
      <c r="AO64" s="161">
        <v>250</v>
      </c>
      <c r="AP64" s="183">
        <v>84</v>
      </c>
      <c r="AQ64" s="63">
        <v>6</v>
      </c>
      <c r="AR64" s="161"/>
      <c r="AS64" s="183"/>
      <c r="AT64" s="63"/>
      <c r="AU64" s="62"/>
      <c r="AV64" s="183"/>
      <c r="AW64" s="63"/>
      <c r="AX64" s="62"/>
      <c r="AY64" s="183"/>
      <c r="AZ64" s="63"/>
      <c r="BA64" s="62"/>
      <c r="BB64" s="183"/>
      <c r="BC64" s="63"/>
      <c r="BD64" s="228">
        <f>SUM(AH64,AK64,AN64,AQ64,AT64,AW64,AZ64,BC64)</f>
        <v>12</v>
      </c>
      <c r="BE64" s="229"/>
      <c r="BF64" s="267" t="s">
        <v>278</v>
      </c>
      <c r="BG64" s="268"/>
      <c r="BH64" s="268"/>
      <c r="BI64" s="269"/>
    </row>
    <row r="65" spans="1:61" ht="93.75" customHeight="1">
      <c r="A65" s="274"/>
      <c r="B65" s="209" t="s">
        <v>239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64"/>
      <c r="P65" s="227"/>
      <c r="Q65" s="226"/>
      <c r="R65" s="227"/>
      <c r="S65" s="225"/>
      <c r="T65" s="221">
        <f>SUM(AF65,AI65,AL65,AO65,AR65,AU65,AX65,BA65)</f>
        <v>40</v>
      </c>
      <c r="U65" s="222"/>
      <c r="V65" s="223">
        <f>SUM(AG65,AJ65,AM65,AP65,AS65,AV65,AY65,BB65)</f>
        <v>16</v>
      </c>
      <c r="W65" s="224"/>
      <c r="X65" s="225"/>
      <c r="Y65" s="226"/>
      <c r="Z65" s="227"/>
      <c r="AA65" s="226"/>
      <c r="AB65" s="227">
        <v>16</v>
      </c>
      <c r="AC65" s="226"/>
      <c r="AD65" s="227"/>
      <c r="AE65" s="225"/>
      <c r="AF65" s="62"/>
      <c r="AG65" s="183"/>
      <c r="AH65" s="63"/>
      <c r="AI65" s="62"/>
      <c r="AJ65" s="183"/>
      <c r="AK65" s="63"/>
      <c r="AL65" s="62"/>
      <c r="AM65" s="183"/>
      <c r="AN65" s="63"/>
      <c r="AO65" s="161">
        <v>40</v>
      </c>
      <c r="AP65" s="183">
        <v>16</v>
      </c>
      <c r="AQ65" s="64">
        <v>1</v>
      </c>
      <c r="AR65" s="161"/>
      <c r="AS65" s="183"/>
      <c r="AT65" s="63"/>
      <c r="AU65" s="62"/>
      <c r="AV65" s="183"/>
      <c r="AW65" s="63"/>
      <c r="AX65" s="62"/>
      <c r="AY65" s="183"/>
      <c r="AZ65" s="63"/>
      <c r="BA65" s="62"/>
      <c r="BB65" s="183"/>
      <c r="BC65" s="63"/>
      <c r="BD65" s="228">
        <f>SUM(AH65,AK65,AN65,AQ65,AT65,AW65,AZ65,BC65)</f>
        <v>1</v>
      </c>
      <c r="BE65" s="229"/>
      <c r="BF65" s="246"/>
      <c r="BG65" s="247"/>
      <c r="BH65" s="247"/>
      <c r="BI65" s="248"/>
    </row>
    <row r="66" spans="1:61" ht="39.75" customHeight="1">
      <c r="A66" s="273" t="s">
        <v>185</v>
      </c>
      <c r="B66" s="275" t="s">
        <v>172</v>
      </c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7"/>
      <c r="P66" s="227">
        <v>4.5</v>
      </c>
      <c r="Q66" s="226"/>
      <c r="R66" s="227"/>
      <c r="S66" s="225"/>
      <c r="T66" s="221">
        <f>SUM(AF66,AI66,AL66,AO66,AR66,AU66,AX66,BA66)</f>
        <v>490</v>
      </c>
      <c r="U66" s="222"/>
      <c r="V66" s="223">
        <f>SUM(AG66,AJ66,AM66,AP66,AS66,AV66,AY66,BB66)</f>
        <v>170</v>
      </c>
      <c r="W66" s="224"/>
      <c r="X66" s="225">
        <v>102</v>
      </c>
      <c r="Y66" s="226"/>
      <c r="Z66" s="227">
        <v>68</v>
      </c>
      <c r="AA66" s="226"/>
      <c r="AB66" s="227"/>
      <c r="AC66" s="226"/>
      <c r="AD66" s="227"/>
      <c r="AE66" s="225"/>
      <c r="AF66" s="62"/>
      <c r="AG66" s="183"/>
      <c r="AH66" s="63"/>
      <c r="AI66" s="62"/>
      <c r="AJ66" s="183"/>
      <c r="AK66" s="63"/>
      <c r="AL66" s="62"/>
      <c r="AM66" s="183"/>
      <c r="AN66" s="160"/>
      <c r="AO66" s="62">
        <v>250</v>
      </c>
      <c r="AP66" s="183">
        <v>84</v>
      </c>
      <c r="AQ66" s="64">
        <v>6</v>
      </c>
      <c r="AR66" s="161">
        <v>240</v>
      </c>
      <c r="AS66" s="183">
        <v>86</v>
      </c>
      <c r="AT66" s="63">
        <v>6</v>
      </c>
      <c r="AU66" s="62"/>
      <c r="AV66" s="183"/>
      <c r="AW66" s="63"/>
      <c r="AX66" s="62"/>
      <c r="AY66" s="183"/>
      <c r="AZ66" s="63"/>
      <c r="BA66" s="62"/>
      <c r="BB66" s="183"/>
      <c r="BC66" s="63"/>
      <c r="BD66" s="228">
        <f>SUM(AH66,AK66,AN66,AQ66,AT66,AW66,AZ66,BC66)</f>
        <v>12</v>
      </c>
      <c r="BE66" s="229"/>
      <c r="BF66" s="267" t="s">
        <v>278</v>
      </c>
      <c r="BG66" s="268"/>
      <c r="BH66" s="268"/>
      <c r="BI66" s="269"/>
    </row>
    <row r="67" spans="1:61" ht="58.5" customHeight="1">
      <c r="A67" s="274"/>
      <c r="B67" s="209" t="s">
        <v>173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64"/>
      <c r="P67" s="227"/>
      <c r="Q67" s="226"/>
      <c r="R67" s="227"/>
      <c r="S67" s="225"/>
      <c r="T67" s="221">
        <f>SUM(AF67,AI67,AL67,AO67,AR67,AU67,AX67,BA67)</f>
        <v>60</v>
      </c>
      <c r="U67" s="222"/>
      <c r="V67" s="223">
        <f>SUM(AG67,AJ67,AM67,AP67,AS67,AV67,AY67,BB67)</f>
        <v>16</v>
      </c>
      <c r="W67" s="224"/>
      <c r="X67" s="225"/>
      <c r="Y67" s="226"/>
      <c r="Z67" s="227"/>
      <c r="AA67" s="226"/>
      <c r="AB67" s="227">
        <v>16</v>
      </c>
      <c r="AC67" s="226"/>
      <c r="AD67" s="227"/>
      <c r="AE67" s="225"/>
      <c r="AF67" s="62"/>
      <c r="AG67" s="183"/>
      <c r="AH67" s="63"/>
      <c r="AI67" s="62"/>
      <c r="AJ67" s="183"/>
      <c r="AK67" s="63"/>
      <c r="AL67" s="62"/>
      <c r="AM67" s="183"/>
      <c r="AN67" s="160"/>
      <c r="AO67" s="62"/>
      <c r="AP67" s="183"/>
      <c r="AQ67" s="63"/>
      <c r="AR67" s="161">
        <v>60</v>
      </c>
      <c r="AS67" s="183">
        <v>16</v>
      </c>
      <c r="AT67" s="63">
        <v>2</v>
      </c>
      <c r="AU67" s="62"/>
      <c r="AV67" s="183"/>
      <c r="AW67" s="63"/>
      <c r="AX67" s="62"/>
      <c r="AY67" s="183"/>
      <c r="AZ67" s="63"/>
      <c r="BA67" s="62"/>
      <c r="BB67" s="183"/>
      <c r="BC67" s="63"/>
      <c r="BD67" s="228">
        <f>SUM(AH67,AK67,AN67,AQ67,AT67,AW67,AZ67,BC67)</f>
        <v>2</v>
      </c>
      <c r="BE67" s="229"/>
      <c r="BF67" s="246"/>
      <c r="BG67" s="247"/>
      <c r="BH67" s="247"/>
      <c r="BI67" s="248"/>
    </row>
    <row r="68" spans="1:61" ht="45" customHeight="1">
      <c r="A68" s="200"/>
      <c r="B68" s="270" t="s">
        <v>250</v>
      </c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2"/>
      <c r="P68" s="160"/>
      <c r="Q68" s="161"/>
      <c r="R68" s="160"/>
      <c r="S68" s="162"/>
      <c r="T68" s="58"/>
      <c r="U68" s="59"/>
      <c r="V68" s="60"/>
      <c r="W68" s="61"/>
      <c r="X68" s="162"/>
      <c r="Y68" s="161"/>
      <c r="Z68" s="160"/>
      <c r="AA68" s="161"/>
      <c r="AB68" s="160"/>
      <c r="AC68" s="161"/>
      <c r="AD68" s="160"/>
      <c r="AE68" s="162"/>
      <c r="AF68" s="62"/>
      <c r="AG68" s="183"/>
      <c r="AH68" s="63"/>
      <c r="AI68" s="62"/>
      <c r="AJ68" s="183"/>
      <c r="AK68" s="63"/>
      <c r="AL68" s="62"/>
      <c r="AM68" s="183"/>
      <c r="AN68" s="160"/>
      <c r="AO68" s="62"/>
      <c r="AP68" s="183"/>
      <c r="AQ68" s="64"/>
      <c r="AR68" s="161"/>
      <c r="AS68" s="183"/>
      <c r="AT68" s="63"/>
      <c r="AU68" s="62"/>
      <c r="AV68" s="183"/>
      <c r="AW68" s="63"/>
      <c r="AX68" s="62"/>
      <c r="AY68" s="183"/>
      <c r="AZ68" s="63"/>
      <c r="BA68" s="62"/>
      <c r="BB68" s="183"/>
      <c r="BC68" s="63"/>
      <c r="BD68" s="163"/>
      <c r="BE68" s="164"/>
      <c r="BF68" s="72"/>
      <c r="BG68" s="73"/>
      <c r="BH68" s="73"/>
      <c r="BI68" s="74"/>
    </row>
    <row r="69" spans="1:61" ht="46.5" customHeight="1">
      <c r="A69" s="202" t="s">
        <v>186</v>
      </c>
      <c r="B69" s="275" t="s">
        <v>175</v>
      </c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7"/>
      <c r="P69" s="227">
        <v>6</v>
      </c>
      <c r="Q69" s="226"/>
      <c r="R69" s="227">
        <v>5</v>
      </c>
      <c r="S69" s="225"/>
      <c r="T69" s="221">
        <f>SUM(AF69,AI69,AL69,AO69,AR69,AU69,AX69,BA69)</f>
        <v>240</v>
      </c>
      <c r="U69" s="222"/>
      <c r="V69" s="223">
        <f>SUM(AG69,AJ69,AM69,AP69,AS69,AV69,AY69,BB69)</f>
        <v>130</v>
      </c>
      <c r="W69" s="224"/>
      <c r="X69" s="225">
        <v>98</v>
      </c>
      <c r="Y69" s="226"/>
      <c r="Z69" s="227">
        <v>32</v>
      </c>
      <c r="AA69" s="226"/>
      <c r="AB69" s="227"/>
      <c r="AC69" s="226"/>
      <c r="AD69" s="227"/>
      <c r="AE69" s="225"/>
      <c r="AF69" s="62"/>
      <c r="AG69" s="183"/>
      <c r="AH69" s="63"/>
      <c r="AI69" s="62"/>
      <c r="AJ69" s="183"/>
      <c r="AK69" s="63"/>
      <c r="AL69" s="62"/>
      <c r="AM69" s="183"/>
      <c r="AN69" s="160"/>
      <c r="AO69" s="62"/>
      <c r="AP69" s="183"/>
      <c r="AQ69" s="64"/>
      <c r="AR69" s="161">
        <v>120</v>
      </c>
      <c r="AS69" s="183">
        <v>66</v>
      </c>
      <c r="AT69" s="63">
        <v>3</v>
      </c>
      <c r="AU69" s="62">
        <v>120</v>
      </c>
      <c r="AV69" s="183">
        <v>64</v>
      </c>
      <c r="AW69" s="63">
        <v>3</v>
      </c>
      <c r="AX69" s="62"/>
      <c r="AY69" s="183"/>
      <c r="AZ69" s="63"/>
      <c r="BA69" s="62"/>
      <c r="BB69" s="183"/>
      <c r="BC69" s="63"/>
      <c r="BD69" s="228">
        <f>SUM(AH69,AK69,AN69,AQ69,AT69,AW69,AZ69,BC69)</f>
        <v>6</v>
      </c>
      <c r="BE69" s="229"/>
      <c r="BF69" s="267" t="s">
        <v>279</v>
      </c>
      <c r="BG69" s="268"/>
      <c r="BH69" s="268"/>
      <c r="BI69" s="269"/>
    </row>
    <row r="70" spans="1:61" ht="39.75" customHeight="1">
      <c r="A70" s="273" t="s">
        <v>187</v>
      </c>
      <c r="B70" s="209" t="s">
        <v>176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64"/>
      <c r="P70" s="227">
        <v>6</v>
      </c>
      <c r="Q70" s="226"/>
      <c r="R70" s="227">
        <v>5</v>
      </c>
      <c r="S70" s="225"/>
      <c r="T70" s="221">
        <f>SUM(AF70,AI70,AL70,AO70,AR70,AU70,AX70,BA70)</f>
        <v>240</v>
      </c>
      <c r="U70" s="222"/>
      <c r="V70" s="223">
        <f>SUM(AG70,AJ70,AM70,AP70,AS70,AV70,AY70,BB70)</f>
        <v>114</v>
      </c>
      <c r="W70" s="224"/>
      <c r="X70" s="225">
        <v>82</v>
      </c>
      <c r="Y70" s="226"/>
      <c r="Z70" s="227"/>
      <c r="AA70" s="226"/>
      <c r="AB70" s="227">
        <v>32</v>
      </c>
      <c r="AC70" s="226"/>
      <c r="AD70" s="227"/>
      <c r="AE70" s="225"/>
      <c r="AF70" s="62"/>
      <c r="AG70" s="183"/>
      <c r="AH70" s="63"/>
      <c r="AI70" s="62"/>
      <c r="AJ70" s="183"/>
      <c r="AK70" s="63"/>
      <c r="AL70" s="62"/>
      <c r="AM70" s="183"/>
      <c r="AN70" s="160"/>
      <c r="AO70" s="62"/>
      <c r="AP70" s="183"/>
      <c r="AQ70" s="63"/>
      <c r="AR70" s="161">
        <v>120</v>
      </c>
      <c r="AS70" s="183">
        <v>50</v>
      </c>
      <c r="AT70" s="63">
        <v>3</v>
      </c>
      <c r="AU70" s="62">
        <v>120</v>
      </c>
      <c r="AV70" s="183">
        <v>64</v>
      </c>
      <c r="AW70" s="63">
        <v>3</v>
      </c>
      <c r="AX70" s="62"/>
      <c r="AY70" s="183"/>
      <c r="AZ70" s="63"/>
      <c r="BA70" s="62"/>
      <c r="BB70" s="183"/>
      <c r="BC70" s="63"/>
      <c r="BD70" s="228">
        <f>SUM(AH70,AK70,AN70,AQ70,AT70,AW70,AZ70,BC70)</f>
        <v>6</v>
      </c>
      <c r="BE70" s="229"/>
      <c r="BF70" s="267" t="s">
        <v>280</v>
      </c>
      <c r="BG70" s="268"/>
      <c r="BH70" s="268"/>
      <c r="BI70" s="269"/>
    </row>
    <row r="71" spans="1:61" ht="67.5" customHeight="1">
      <c r="A71" s="274"/>
      <c r="B71" s="209" t="s">
        <v>177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64"/>
      <c r="P71" s="227"/>
      <c r="Q71" s="226"/>
      <c r="R71" s="227"/>
      <c r="S71" s="225"/>
      <c r="T71" s="221">
        <f>SUM(AF71,AI71,AL71,AO71,AR71,AU71,AX71,BA71)</f>
        <v>60</v>
      </c>
      <c r="U71" s="222"/>
      <c r="V71" s="223">
        <f>SUM(AG71,AJ71,AM71,AP71,AS71,AV71,AY71,BB71)</f>
        <v>16</v>
      </c>
      <c r="W71" s="224"/>
      <c r="X71" s="225"/>
      <c r="Y71" s="226"/>
      <c r="Z71" s="227"/>
      <c r="AA71" s="226"/>
      <c r="AB71" s="227">
        <v>16</v>
      </c>
      <c r="AC71" s="226"/>
      <c r="AD71" s="227"/>
      <c r="AE71" s="225"/>
      <c r="AF71" s="62"/>
      <c r="AG71" s="183"/>
      <c r="AH71" s="63"/>
      <c r="AI71" s="62"/>
      <c r="AJ71" s="183"/>
      <c r="AK71" s="63"/>
      <c r="AL71" s="62"/>
      <c r="AM71" s="183"/>
      <c r="AN71" s="160"/>
      <c r="AO71" s="62"/>
      <c r="AP71" s="183"/>
      <c r="AQ71" s="63"/>
      <c r="AR71" s="161"/>
      <c r="AS71" s="183"/>
      <c r="AT71" s="63"/>
      <c r="AU71" s="62">
        <v>60</v>
      </c>
      <c r="AV71" s="183">
        <v>16</v>
      </c>
      <c r="AW71" s="63">
        <v>2</v>
      </c>
      <c r="AX71" s="62"/>
      <c r="AY71" s="183"/>
      <c r="AZ71" s="63"/>
      <c r="BA71" s="62"/>
      <c r="BB71" s="183"/>
      <c r="BC71" s="63"/>
      <c r="BD71" s="228">
        <f>SUM(AH71,AK71,AN71,AQ71,AT71,AW71,AZ71,BC71)</f>
        <v>2</v>
      </c>
      <c r="BE71" s="229"/>
      <c r="BF71" s="246"/>
      <c r="BG71" s="247"/>
      <c r="BH71" s="247"/>
      <c r="BI71" s="248"/>
    </row>
    <row r="72" spans="1:61" ht="58.5" customHeight="1">
      <c r="A72" s="200"/>
      <c r="B72" s="270" t="s">
        <v>242</v>
      </c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2"/>
      <c r="P72" s="160"/>
      <c r="Q72" s="161"/>
      <c r="R72" s="160"/>
      <c r="S72" s="162"/>
      <c r="T72" s="58"/>
      <c r="U72" s="59"/>
      <c r="V72" s="60"/>
      <c r="W72" s="61"/>
      <c r="X72" s="162"/>
      <c r="Y72" s="161"/>
      <c r="Z72" s="160"/>
      <c r="AA72" s="161"/>
      <c r="AB72" s="160"/>
      <c r="AC72" s="161"/>
      <c r="AD72" s="160"/>
      <c r="AE72" s="162"/>
      <c r="AF72" s="62"/>
      <c r="AG72" s="183"/>
      <c r="AH72" s="63"/>
      <c r="AI72" s="62"/>
      <c r="AJ72" s="183"/>
      <c r="AK72" s="63"/>
      <c r="AL72" s="62"/>
      <c r="AM72" s="183"/>
      <c r="AN72" s="160"/>
      <c r="AO72" s="66"/>
      <c r="AP72" s="67"/>
      <c r="AQ72" s="68"/>
      <c r="AR72" s="161"/>
      <c r="AS72" s="183"/>
      <c r="AT72" s="63"/>
      <c r="AU72" s="62"/>
      <c r="AV72" s="183"/>
      <c r="AW72" s="63"/>
      <c r="AX72" s="62"/>
      <c r="AY72" s="183"/>
      <c r="AZ72" s="63"/>
      <c r="BA72" s="62"/>
      <c r="BB72" s="183"/>
      <c r="BC72" s="63"/>
      <c r="BD72" s="163"/>
      <c r="BE72" s="164"/>
      <c r="BF72" s="72"/>
      <c r="BG72" s="73"/>
      <c r="BH72" s="73"/>
      <c r="BI72" s="74"/>
    </row>
    <row r="73" spans="1:61" ht="58.5" customHeight="1">
      <c r="A73" s="273" t="s">
        <v>188</v>
      </c>
      <c r="B73" s="275" t="s">
        <v>159</v>
      </c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7"/>
      <c r="P73" s="227">
        <v>7</v>
      </c>
      <c r="Q73" s="226"/>
      <c r="R73" s="227"/>
      <c r="S73" s="225"/>
      <c r="T73" s="221">
        <f>SUM(AF73,AI73,AL73,AO73,AR73,AU73,AX73,BA73)</f>
        <v>180</v>
      </c>
      <c r="U73" s="222"/>
      <c r="V73" s="223">
        <f>SUM(AG73,AJ73,AM73,AP73,AS73,AV73,AY73,BB73)</f>
        <v>80</v>
      </c>
      <c r="W73" s="224"/>
      <c r="X73" s="225">
        <v>48</v>
      </c>
      <c r="Y73" s="226"/>
      <c r="Z73" s="227">
        <v>16</v>
      </c>
      <c r="AA73" s="226"/>
      <c r="AB73" s="227">
        <v>16</v>
      </c>
      <c r="AC73" s="226"/>
      <c r="AD73" s="227"/>
      <c r="AE73" s="225"/>
      <c r="AF73" s="62"/>
      <c r="AG73" s="183"/>
      <c r="AH73" s="63"/>
      <c r="AI73" s="62"/>
      <c r="AJ73" s="183"/>
      <c r="AK73" s="63"/>
      <c r="AL73" s="62"/>
      <c r="AM73" s="183"/>
      <c r="AN73" s="160"/>
      <c r="AO73" s="66"/>
      <c r="AP73" s="67"/>
      <c r="AQ73" s="68"/>
      <c r="AR73" s="161"/>
      <c r="AS73" s="183"/>
      <c r="AT73" s="63"/>
      <c r="AU73" s="62"/>
      <c r="AV73" s="183"/>
      <c r="AW73" s="63"/>
      <c r="AX73" s="62">
        <v>180</v>
      </c>
      <c r="AY73" s="183">
        <v>80</v>
      </c>
      <c r="AZ73" s="63">
        <v>5</v>
      </c>
      <c r="BA73" s="62"/>
      <c r="BB73" s="183"/>
      <c r="BC73" s="63"/>
      <c r="BD73" s="228">
        <f>SUM(AH73,AK73,AN73,AQ73,AT73,AW73,AZ73,BC73)</f>
        <v>5</v>
      </c>
      <c r="BE73" s="229"/>
      <c r="BF73" s="267" t="s">
        <v>286</v>
      </c>
      <c r="BG73" s="268"/>
      <c r="BH73" s="268"/>
      <c r="BI73" s="269"/>
    </row>
    <row r="74" spans="1:61" ht="58.5" customHeight="1">
      <c r="A74" s="274"/>
      <c r="B74" s="209" t="s">
        <v>160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64"/>
      <c r="P74" s="227"/>
      <c r="Q74" s="226"/>
      <c r="R74" s="227"/>
      <c r="S74" s="225"/>
      <c r="T74" s="221">
        <f>SUM(AF74,AI74,AL74,AO74,AR74,AU74,AX74,BA74)</f>
        <v>40</v>
      </c>
      <c r="U74" s="222"/>
      <c r="V74" s="223">
        <f>SUM(AG74,AJ74,AM74,AP74,AS74,AV74,AY74,BB74)</f>
        <v>0</v>
      </c>
      <c r="W74" s="224"/>
      <c r="X74" s="225"/>
      <c r="Y74" s="226"/>
      <c r="Z74" s="227"/>
      <c r="AA74" s="226"/>
      <c r="AB74" s="227"/>
      <c r="AC74" s="226"/>
      <c r="AD74" s="227"/>
      <c r="AE74" s="225"/>
      <c r="AF74" s="62"/>
      <c r="AG74" s="183"/>
      <c r="AH74" s="63"/>
      <c r="AI74" s="62"/>
      <c r="AJ74" s="183"/>
      <c r="AK74" s="63"/>
      <c r="AL74" s="62"/>
      <c r="AM74" s="183"/>
      <c r="AN74" s="160"/>
      <c r="AO74" s="66"/>
      <c r="AP74" s="67"/>
      <c r="AQ74" s="68"/>
      <c r="AR74" s="161"/>
      <c r="AS74" s="183"/>
      <c r="AT74" s="63"/>
      <c r="AU74" s="62"/>
      <c r="AV74" s="183"/>
      <c r="AW74" s="63"/>
      <c r="AX74" s="62">
        <v>40</v>
      </c>
      <c r="AY74" s="183"/>
      <c r="AZ74" s="63">
        <v>1</v>
      </c>
      <c r="BA74" s="62"/>
      <c r="BB74" s="183"/>
      <c r="BC74" s="63"/>
      <c r="BD74" s="228">
        <f>SUM(AH74,AK74,AN74,AQ74,AT74,AW74,AZ74,BC74)</f>
        <v>1</v>
      </c>
      <c r="BE74" s="229"/>
      <c r="BF74" s="246"/>
      <c r="BG74" s="247"/>
      <c r="BH74" s="247"/>
      <c r="BI74" s="248"/>
    </row>
    <row r="75" spans="1:41" ht="98.25" customHeight="1">
      <c r="A75" s="17" t="s">
        <v>111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36"/>
      <c r="S75" s="3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89"/>
      <c r="AF75" s="156"/>
      <c r="AG75" s="156"/>
      <c r="AH75" s="156"/>
      <c r="AI75" s="156"/>
      <c r="AJ75" s="17" t="s">
        <v>111</v>
      </c>
      <c r="AK75" s="156"/>
      <c r="AL75" s="156"/>
      <c r="AM75" s="156"/>
      <c r="AN75" s="156"/>
      <c r="AO75" s="156"/>
    </row>
    <row r="76" ht="9.75" customHeight="1"/>
    <row r="77" spans="1:61" ht="61.5" customHeight="1">
      <c r="A77" s="241" t="s">
        <v>356</v>
      </c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J77" s="241" t="s">
        <v>357</v>
      </c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</row>
    <row r="78" spans="1:61" ht="4.5" customHeight="1">
      <c r="A78" s="241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</row>
    <row r="79" spans="1:55" ht="42.75" customHeight="1">
      <c r="A79" s="230"/>
      <c r="B79" s="230"/>
      <c r="C79" s="230"/>
      <c r="D79" s="230"/>
      <c r="E79" s="230"/>
      <c r="F79" s="230"/>
      <c r="G79" s="37"/>
      <c r="H79" s="242" t="s">
        <v>353</v>
      </c>
      <c r="I79" s="242"/>
      <c r="J79" s="242"/>
      <c r="K79" s="242"/>
      <c r="L79" s="242"/>
      <c r="M79" s="242"/>
      <c r="N79" s="242"/>
      <c r="O79" s="242"/>
      <c r="P79" s="242"/>
      <c r="Q79" s="37"/>
      <c r="R79" s="37"/>
      <c r="S79" s="37"/>
      <c r="T79" s="37"/>
      <c r="U79" s="37"/>
      <c r="AJ79" s="154"/>
      <c r="AK79" s="154"/>
      <c r="AL79" s="154"/>
      <c r="AM79" s="154"/>
      <c r="AN79" s="154"/>
      <c r="AO79" s="154"/>
      <c r="AP79" s="156"/>
      <c r="AQ79" s="242" t="s">
        <v>354</v>
      </c>
      <c r="AR79" s="242"/>
      <c r="AS79" s="242"/>
      <c r="AT79" s="242"/>
      <c r="AU79" s="242"/>
      <c r="AV79" s="242"/>
      <c r="AW79" s="37"/>
      <c r="AX79" s="37"/>
      <c r="AY79" s="37"/>
      <c r="AZ79" s="37"/>
      <c r="BA79" s="37"/>
      <c r="BB79" s="37"/>
      <c r="BC79" s="37"/>
    </row>
    <row r="80" spans="1:55" ht="32.25" customHeight="1">
      <c r="A80" s="231" t="s">
        <v>114</v>
      </c>
      <c r="B80" s="231"/>
      <c r="C80" s="231"/>
      <c r="D80" s="231"/>
      <c r="E80" s="231"/>
      <c r="F80" s="231"/>
      <c r="G80" s="156"/>
      <c r="H80" s="46"/>
      <c r="I80" s="46"/>
      <c r="J80" s="46"/>
      <c r="K80" s="46"/>
      <c r="L80" s="46"/>
      <c r="M80" s="46"/>
      <c r="N80" s="156"/>
      <c r="O80" s="156"/>
      <c r="P80" s="156"/>
      <c r="Q80" s="156"/>
      <c r="R80" s="156"/>
      <c r="S80" s="156"/>
      <c r="T80" s="156"/>
      <c r="U80" s="156"/>
      <c r="AJ80" s="9" t="s">
        <v>112</v>
      </c>
      <c r="AK80" s="156"/>
      <c r="AL80" s="156"/>
      <c r="AM80" s="156"/>
      <c r="AN80" s="156"/>
      <c r="AO80" s="156"/>
      <c r="AP80" s="156"/>
      <c r="AQ80" s="38"/>
      <c r="AR80" s="38"/>
      <c r="AS80" s="38"/>
      <c r="AT80" s="38"/>
      <c r="AU80" s="38"/>
      <c r="AV80" s="38"/>
      <c r="AW80" s="156"/>
      <c r="AX80" s="156"/>
      <c r="AY80" s="156"/>
      <c r="AZ80" s="156"/>
      <c r="BA80" s="156"/>
      <c r="BB80" s="156"/>
      <c r="BC80" s="156"/>
    </row>
    <row r="81" spans="1:55" ht="39" customHeight="1">
      <c r="A81" s="230"/>
      <c r="B81" s="230"/>
      <c r="C81" s="230"/>
      <c r="D81" s="230"/>
      <c r="E81" s="230"/>
      <c r="F81" s="230"/>
      <c r="G81" s="156"/>
      <c r="N81" s="156"/>
      <c r="O81" s="156"/>
      <c r="P81" s="156"/>
      <c r="Q81" s="156"/>
      <c r="R81" s="156"/>
      <c r="S81" s="156"/>
      <c r="T81" s="156"/>
      <c r="U81" s="156"/>
      <c r="AJ81" s="154"/>
      <c r="AK81" s="154"/>
      <c r="AL81" s="154"/>
      <c r="AM81" s="154"/>
      <c r="AN81" s="154"/>
      <c r="AO81" s="154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</row>
    <row r="82" spans="1:55" ht="72.75" customHeight="1">
      <c r="A82" s="231" t="s">
        <v>113</v>
      </c>
      <c r="B82" s="231"/>
      <c r="C82" s="231"/>
      <c r="D82" s="231"/>
      <c r="E82" s="231"/>
      <c r="F82" s="231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AJ82" s="231" t="s">
        <v>113</v>
      </c>
      <c r="AK82" s="231"/>
      <c r="AL82" s="231"/>
      <c r="AM82" s="231"/>
      <c r="AN82" s="231"/>
      <c r="AO82" s="231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</row>
    <row r="83" spans="1:61" ht="39" customHeight="1">
      <c r="A83" s="279" t="s">
        <v>355</v>
      </c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</row>
    <row r="84" spans="1:61" ht="39.75" customHeight="1">
      <c r="A84" s="198"/>
      <c r="B84" s="270" t="s">
        <v>244</v>
      </c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2"/>
      <c r="P84" s="160"/>
      <c r="Q84" s="161"/>
      <c r="R84" s="160"/>
      <c r="S84" s="162"/>
      <c r="T84" s="58"/>
      <c r="U84" s="59"/>
      <c r="V84" s="60"/>
      <c r="W84" s="61"/>
      <c r="X84" s="162"/>
      <c r="Y84" s="161"/>
      <c r="Z84" s="160"/>
      <c r="AA84" s="161"/>
      <c r="AB84" s="160"/>
      <c r="AC84" s="161"/>
      <c r="AD84" s="160"/>
      <c r="AE84" s="162"/>
      <c r="AF84" s="62"/>
      <c r="AG84" s="183"/>
      <c r="AH84" s="63"/>
      <c r="AI84" s="62"/>
      <c r="AJ84" s="183"/>
      <c r="AK84" s="63"/>
      <c r="AL84" s="62"/>
      <c r="AM84" s="183"/>
      <c r="AN84" s="160"/>
      <c r="AO84" s="66"/>
      <c r="AP84" s="67"/>
      <c r="AQ84" s="68"/>
      <c r="AR84" s="161"/>
      <c r="AS84" s="183"/>
      <c r="AT84" s="63"/>
      <c r="AU84" s="62"/>
      <c r="AV84" s="183"/>
      <c r="AW84" s="63"/>
      <c r="AX84" s="62"/>
      <c r="AY84" s="183"/>
      <c r="AZ84" s="63"/>
      <c r="BA84" s="62"/>
      <c r="BB84" s="183"/>
      <c r="BC84" s="63"/>
      <c r="BD84" s="163"/>
      <c r="BE84" s="164"/>
      <c r="BF84" s="157"/>
      <c r="BG84" s="158"/>
      <c r="BH84" s="158"/>
      <c r="BI84" s="159"/>
    </row>
    <row r="85" spans="1:61" ht="63.75" customHeight="1">
      <c r="A85" s="196" t="s">
        <v>189</v>
      </c>
      <c r="B85" s="209" t="s">
        <v>168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64"/>
      <c r="P85" s="227"/>
      <c r="Q85" s="226"/>
      <c r="R85" s="227">
        <v>7</v>
      </c>
      <c r="S85" s="225"/>
      <c r="T85" s="221">
        <f>SUM(AF85,AI85,AL85,AO85,AR85,AU85,AX85,BA85)</f>
        <v>108</v>
      </c>
      <c r="U85" s="222"/>
      <c r="V85" s="223">
        <f>SUM(AG85,AJ85,AM85,AP85,AS85,AV85,AY85,BB85)</f>
        <v>48</v>
      </c>
      <c r="W85" s="224"/>
      <c r="X85" s="225">
        <v>32</v>
      </c>
      <c r="Y85" s="226"/>
      <c r="Z85" s="227">
        <v>16</v>
      </c>
      <c r="AA85" s="226"/>
      <c r="AB85" s="227"/>
      <c r="AC85" s="226"/>
      <c r="AD85" s="227"/>
      <c r="AE85" s="225"/>
      <c r="AF85" s="62"/>
      <c r="AG85" s="183"/>
      <c r="AH85" s="63"/>
      <c r="AI85" s="62"/>
      <c r="AJ85" s="183"/>
      <c r="AK85" s="63"/>
      <c r="AL85" s="62"/>
      <c r="AM85" s="183"/>
      <c r="AN85" s="160"/>
      <c r="AO85" s="62"/>
      <c r="AP85" s="183"/>
      <c r="AQ85" s="64"/>
      <c r="AR85" s="161"/>
      <c r="AS85" s="183"/>
      <c r="AT85" s="63"/>
      <c r="AU85" s="62"/>
      <c r="AV85" s="183"/>
      <c r="AW85" s="63"/>
      <c r="AX85" s="62">
        <v>108</v>
      </c>
      <c r="AY85" s="183">
        <v>48</v>
      </c>
      <c r="AZ85" s="64">
        <v>3</v>
      </c>
      <c r="BA85" s="62"/>
      <c r="BB85" s="183"/>
      <c r="BC85" s="63"/>
      <c r="BD85" s="228">
        <f>SUM(AH85,AK85,AN85,AQ85,AT85,AW85,AZ85,BC85)</f>
        <v>3</v>
      </c>
      <c r="BE85" s="229"/>
      <c r="BF85" s="215" t="s">
        <v>287</v>
      </c>
      <c r="BG85" s="216"/>
      <c r="BH85" s="216"/>
      <c r="BI85" s="217"/>
    </row>
    <row r="86" spans="1:61" ht="92.25" customHeight="1">
      <c r="A86" s="196" t="s">
        <v>190</v>
      </c>
      <c r="B86" s="209" t="s">
        <v>169</v>
      </c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64"/>
      <c r="P86" s="227"/>
      <c r="Q86" s="226"/>
      <c r="R86" s="227">
        <v>7</v>
      </c>
      <c r="S86" s="225"/>
      <c r="T86" s="221">
        <f>SUM(AF86,AI86,AL86,AO86,AR86,AU86,AX86,BA86)</f>
        <v>108</v>
      </c>
      <c r="U86" s="222"/>
      <c r="V86" s="223">
        <f>SUM(AG86,AJ86,AM86,AP86,AS86,AV86,AY86,BB86)</f>
        <v>48</v>
      </c>
      <c r="W86" s="224"/>
      <c r="X86" s="225">
        <v>32</v>
      </c>
      <c r="Y86" s="226"/>
      <c r="Z86" s="227">
        <v>16</v>
      </c>
      <c r="AA86" s="226"/>
      <c r="AB86" s="227"/>
      <c r="AC86" s="226"/>
      <c r="AD86" s="227"/>
      <c r="AE86" s="225"/>
      <c r="AF86" s="62"/>
      <c r="AG86" s="183"/>
      <c r="AH86" s="63"/>
      <c r="AI86" s="62"/>
      <c r="AJ86" s="183"/>
      <c r="AK86" s="63"/>
      <c r="AL86" s="62"/>
      <c r="AM86" s="183"/>
      <c r="AN86" s="160"/>
      <c r="AO86" s="62"/>
      <c r="AP86" s="183"/>
      <c r="AQ86" s="63"/>
      <c r="AR86" s="161"/>
      <c r="AS86" s="183"/>
      <c r="AT86" s="63"/>
      <c r="AU86" s="62"/>
      <c r="AV86" s="183"/>
      <c r="AW86" s="63"/>
      <c r="AX86" s="161">
        <v>108</v>
      </c>
      <c r="AY86" s="183">
        <v>48</v>
      </c>
      <c r="AZ86" s="63">
        <v>3</v>
      </c>
      <c r="BA86" s="62"/>
      <c r="BB86" s="183"/>
      <c r="BC86" s="63"/>
      <c r="BD86" s="228">
        <f>SUM(AH86,AK86,AN86,AQ86,AT86,AW86,AZ86,BC86)</f>
        <v>3</v>
      </c>
      <c r="BE86" s="229"/>
      <c r="BF86" s="215" t="s">
        <v>287</v>
      </c>
      <c r="BG86" s="216"/>
      <c r="BH86" s="216"/>
      <c r="BI86" s="217"/>
    </row>
    <row r="87" spans="1:61" ht="39.75" customHeight="1" thickBot="1">
      <c r="A87" s="196" t="s">
        <v>390</v>
      </c>
      <c r="B87" s="275" t="s">
        <v>167</v>
      </c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7"/>
      <c r="P87" s="227">
        <v>8</v>
      </c>
      <c r="Q87" s="226"/>
      <c r="R87" s="227"/>
      <c r="S87" s="225"/>
      <c r="T87" s="221">
        <f>SUM(AF87,AI87,AL87,AO87,AR87,AU87,AX87,BA87)</f>
        <v>110</v>
      </c>
      <c r="U87" s="222"/>
      <c r="V87" s="223">
        <f>SUM(AG87,AJ87,AM87,AP87,AS87,AV87,AY87,BB87)</f>
        <v>50</v>
      </c>
      <c r="W87" s="224"/>
      <c r="X87" s="225">
        <v>34</v>
      </c>
      <c r="Y87" s="226"/>
      <c r="Z87" s="227"/>
      <c r="AA87" s="226"/>
      <c r="AB87" s="227">
        <v>16</v>
      </c>
      <c r="AC87" s="226"/>
      <c r="AD87" s="227"/>
      <c r="AE87" s="225"/>
      <c r="AF87" s="62"/>
      <c r="AG87" s="183"/>
      <c r="AH87" s="63"/>
      <c r="AI87" s="62"/>
      <c r="AJ87" s="183"/>
      <c r="AK87" s="63"/>
      <c r="AL87" s="62"/>
      <c r="AM87" s="183"/>
      <c r="AN87" s="160"/>
      <c r="AO87" s="66"/>
      <c r="AP87" s="67"/>
      <c r="AQ87" s="68"/>
      <c r="AR87" s="161"/>
      <c r="AS87" s="183"/>
      <c r="AT87" s="63"/>
      <c r="AU87" s="62"/>
      <c r="AV87" s="183"/>
      <c r="AW87" s="63"/>
      <c r="AX87" s="62"/>
      <c r="AY87" s="183"/>
      <c r="AZ87" s="63"/>
      <c r="BA87" s="62">
        <v>110</v>
      </c>
      <c r="BB87" s="183">
        <v>50</v>
      </c>
      <c r="BC87" s="64">
        <v>3</v>
      </c>
      <c r="BD87" s="228">
        <f>SUM(AH87,AK87,AN87,AQ87,AT87,AW87,AZ87,BC87)</f>
        <v>3</v>
      </c>
      <c r="BE87" s="229"/>
      <c r="BF87" s="215" t="s">
        <v>287</v>
      </c>
      <c r="BG87" s="216"/>
      <c r="BH87" s="216"/>
      <c r="BI87" s="217"/>
    </row>
    <row r="88" spans="1:63" s="45" customFormat="1" ht="66.75" customHeight="1" thickBot="1">
      <c r="A88" s="203" t="s">
        <v>139</v>
      </c>
      <c r="B88" s="573" t="s">
        <v>349</v>
      </c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5"/>
      <c r="P88" s="368"/>
      <c r="Q88" s="373"/>
      <c r="R88" s="368"/>
      <c r="S88" s="369"/>
      <c r="T88" s="372">
        <f>SUM(T89:T114)</f>
        <v>2846</v>
      </c>
      <c r="U88" s="373">
        <f>SUM(U89:U121)</f>
        <v>0</v>
      </c>
      <c r="V88" s="368">
        <f>SUM(V89:V114)</f>
        <v>1364</v>
      </c>
      <c r="W88" s="369">
        <f>SUM(W89:W121)</f>
        <v>0</v>
      </c>
      <c r="X88" s="370">
        <f>SUM(X89:X114)</f>
        <v>898</v>
      </c>
      <c r="Y88" s="371">
        <f>SUM(Y89:Y121)</f>
        <v>0</v>
      </c>
      <c r="Z88" s="368">
        <f>SUM(Z89:Z114)</f>
        <v>306</v>
      </c>
      <c r="AA88" s="373">
        <f>SUM(AA89:AA121)</f>
        <v>0</v>
      </c>
      <c r="AB88" s="371">
        <f>SUM(AB89:AB114)</f>
        <v>128</v>
      </c>
      <c r="AC88" s="371">
        <f>SUM(AC89:AC121)</f>
        <v>0</v>
      </c>
      <c r="AD88" s="371">
        <f>SUM(AD89:AD114)</f>
        <v>32</v>
      </c>
      <c r="AE88" s="374">
        <f aca="true" t="shared" si="2" ref="AE88:BC88">SUM(AE89:AE121)</f>
        <v>0</v>
      </c>
      <c r="AF88" s="75">
        <f t="shared" si="2"/>
        <v>0</v>
      </c>
      <c r="AG88" s="76">
        <f t="shared" si="2"/>
        <v>0</v>
      </c>
      <c r="AH88" s="77">
        <f t="shared" si="2"/>
        <v>0</v>
      </c>
      <c r="AI88" s="75">
        <f t="shared" si="2"/>
        <v>0</v>
      </c>
      <c r="AJ88" s="76">
        <f t="shared" si="2"/>
        <v>0</v>
      </c>
      <c r="AK88" s="77">
        <f t="shared" si="2"/>
        <v>0</v>
      </c>
      <c r="AL88" s="75">
        <f t="shared" si="2"/>
        <v>352</v>
      </c>
      <c r="AM88" s="76">
        <f t="shared" si="2"/>
        <v>184</v>
      </c>
      <c r="AN88" s="77">
        <f t="shared" si="2"/>
        <v>9</v>
      </c>
      <c r="AO88" s="75">
        <f t="shared" si="2"/>
        <v>392</v>
      </c>
      <c r="AP88" s="76">
        <f t="shared" si="2"/>
        <v>212</v>
      </c>
      <c r="AQ88" s="77">
        <f t="shared" si="2"/>
        <v>10</v>
      </c>
      <c r="AR88" s="75">
        <f t="shared" si="2"/>
        <v>590</v>
      </c>
      <c r="AS88" s="76">
        <f t="shared" si="2"/>
        <v>278</v>
      </c>
      <c r="AT88" s="77">
        <f t="shared" si="2"/>
        <v>15</v>
      </c>
      <c r="AU88" s="75">
        <f t="shared" si="2"/>
        <v>560</v>
      </c>
      <c r="AV88" s="76">
        <f t="shared" si="2"/>
        <v>256</v>
      </c>
      <c r="AW88" s="77">
        <f t="shared" si="2"/>
        <v>13</v>
      </c>
      <c r="AX88" s="75">
        <f t="shared" si="2"/>
        <v>592</v>
      </c>
      <c r="AY88" s="76">
        <f t="shared" si="2"/>
        <v>272</v>
      </c>
      <c r="AZ88" s="77">
        <f t="shared" si="2"/>
        <v>17</v>
      </c>
      <c r="BA88" s="75">
        <f t="shared" si="2"/>
        <v>360</v>
      </c>
      <c r="BB88" s="76">
        <f t="shared" si="2"/>
        <v>162</v>
      </c>
      <c r="BC88" s="77">
        <f t="shared" si="2"/>
        <v>10</v>
      </c>
      <c r="BD88" s="372">
        <f>SUM(BD89:BD114)</f>
        <v>74</v>
      </c>
      <c r="BE88" s="369">
        <f>SUM(BE89:BE121)</f>
        <v>0</v>
      </c>
      <c r="BF88" s="382"/>
      <c r="BG88" s="383"/>
      <c r="BH88" s="383"/>
      <c r="BI88" s="384"/>
      <c r="BJ88" s="43"/>
      <c r="BK88" s="44"/>
    </row>
    <row r="89" spans="1:61" ht="39.75" customHeight="1">
      <c r="A89" s="195"/>
      <c r="B89" s="388" t="s">
        <v>339</v>
      </c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90"/>
      <c r="P89" s="227"/>
      <c r="Q89" s="226"/>
      <c r="R89" s="227"/>
      <c r="S89" s="225"/>
      <c r="T89" s="377"/>
      <c r="U89" s="391"/>
      <c r="V89" s="375"/>
      <c r="W89" s="378"/>
      <c r="X89" s="464"/>
      <c r="Y89" s="296"/>
      <c r="Z89" s="296"/>
      <c r="AA89" s="296"/>
      <c r="AB89" s="296"/>
      <c r="AC89" s="296"/>
      <c r="AD89" s="296"/>
      <c r="AE89" s="297"/>
      <c r="AF89" s="62"/>
      <c r="AG89" s="183"/>
      <c r="AH89" s="63"/>
      <c r="AI89" s="62"/>
      <c r="AJ89" s="183"/>
      <c r="AK89" s="63"/>
      <c r="AL89" s="62"/>
      <c r="AM89" s="183"/>
      <c r="AN89" s="63"/>
      <c r="AO89" s="62"/>
      <c r="AP89" s="183"/>
      <c r="AQ89" s="63"/>
      <c r="AR89" s="62"/>
      <c r="AS89" s="183"/>
      <c r="AT89" s="63"/>
      <c r="AU89" s="62"/>
      <c r="AV89" s="183"/>
      <c r="AW89" s="63"/>
      <c r="AX89" s="62"/>
      <c r="AY89" s="183"/>
      <c r="AZ89" s="63"/>
      <c r="BA89" s="62"/>
      <c r="BB89" s="183"/>
      <c r="BC89" s="63"/>
      <c r="BD89" s="377"/>
      <c r="BE89" s="378"/>
      <c r="BF89" s="461"/>
      <c r="BG89" s="462"/>
      <c r="BH89" s="462"/>
      <c r="BI89" s="463"/>
    </row>
    <row r="90" spans="1:61" ht="57" customHeight="1">
      <c r="A90" s="198" t="s">
        <v>98</v>
      </c>
      <c r="B90" s="260" t="s">
        <v>384</v>
      </c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367"/>
      <c r="P90" s="227"/>
      <c r="Q90" s="226"/>
      <c r="R90" s="227">
        <v>3</v>
      </c>
      <c r="S90" s="229"/>
      <c r="T90" s="221">
        <f>SUM(AF90,AI90,AL90,AO90,AR90,AU90,AX90,BA90)</f>
        <v>72</v>
      </c>
      <c r="U90" s="222"/>
      <c r="V90" s="223">
        <f>SUM(AG90,AJ90,AM90,AP90,AS90,AV90,AY90,BB90)</f>
        <v>34</v>
      </c>
      <c r="W90" s="224"/>
      <c r="X90" s="228">
        <v>18</v>
      </c>
      <c r="Y90" s="226"/>
      <c r="Z90" s="227"/>
      <c r="AA90" s="226"/>
      <c r="AB90" s="227"/>
      <c r="AC90" s="226"/>
      <c r="AD90" s="227">
        <v>16</v>
      </c>
      <c r="AE90" s="229"/>
      <c r="AF90" s="62"/>
      <c r="AG90" s="183"/>
      <c r="AH90" s="63"/>
      <c r="AI90" s="62"/>
      <c r="AJ90" s="183"/>
      <c r="AK90" s="63"/>
      <c r="AL90" s="62">
        <v>72</v>
      </c>
      <c r="AM90" s="183">
        <v>34</v>
      </c>
      <c r="AN90" s="63">
        <v>2</v>
      </c>
      <c r="AO90" s="62"/>
      <c r="AP90" s="183"/>
      <c r="AQ90" s="63"/>
      <c r="AR90" s="62"/>
      <c r="AS90" s="183"/>
      <c r="AT90" s="63"/>
      <c r="AU90" s="62"/>
      <c r="AV90" s="183"/>
      <c r="AW90" s="63"/>
      <c r="AX90" s="62"/>
      <c r="AY90" s="183"/>
      <c r="AZ90" s="63"/>
      <c r="BA90" s="62"/>
      <c r="BB90" s="183"/>
      <c r="BC90" s="63"/>
      <c r="BD90" s="228">
        <f>SUM(AH90,AK90,AN90,AQ90,AT90,AW90,AZ90,BC90)</f>
        <v>2</v>
      </c>
      <c r="BE90" s="229"/>
      <c r="BF90" s="215" t="s">
        <v>385</v>
      </c>
      <c r="BG90" s="216"/>
      <c r="BH90" s="216"/>
      <c r="BI90" s="217"/>
    </row>
    <row r="91" spans="1:61" ht="61.5" customHeight="1">
      <c r="A91" s="198" t="s">
        <v>108</v>
      </c>
      <c r="B91" s="260" t="s">
        <v>386</v>
      </c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367"/>
      <c r="P91" s="227"/>
      <c r="Q91" s="226"/>
      <c r="R91" s="227">
        <v>4</v>
      </c>
      <c r="S91" s="225"/>
      <c r="T91" s="221">
        <f>SUM(AF91,AI91,AL91,AO91,AR91,AU91,AX91,BA91)</f>
        <v>72</v>
      </c>
      <c r="U91" s="222"/>
      <c r="V91" s="223">
        <f>SUM(AG91,AJ91,AM91,AP91,AS91,AV91,AY91,BB91)</f>
        <v>34</v>
      </c>
      <c r="W91" s="224"/>
      <c r="X91" s="225">
        <v>18</v>
      </c>
      <c r="Y91" s="226"/>
      <c r="Z91" s="227"/>
      <c r="AA91" s="226"/>
      <c r="AB91" s="227"/>
      <c r="AC91" s="226"/>
      <c r="AD91" s="227">
        <v>16</v>
      </c>
      <c r="AE91" s="225"/>
      <c r="AF91" s="62"/>
      <c r="AG91" s="183"/>
      <c r="AH91" s="63"/>
      <c r="AI91" s="62"/>
      <c r="AJ91" s="183"/>
      <c r="AK91" s="63"/>
      <c r="AL91" s="62"/>
      <c r="AM91" s="183"/>
      <c r="AN91" s="63"/>
      <c r="AO91" s="62">
        <v>72</v>
      </c>
      <c r="AP91" s="183">
        <v>34</v>
      </c>
      <c r="AQ91" s="63">
        <v>2</v>
      </c>
      <c r="AR91" s="62"/>
      <c r="AS91" s="183"/>
      <c r="AT91" s="63"/>
      <c r="AU91" s="62"/>
      <c r="AV91" s="183"/>
      <c r="AW91" s="63"/>
      <c r="AX91" s="62"/>
      <c r="AY91" s="183"/>
      <c r="AZ91" s="63"/>
      <c r="BA91" s="62"/>
      <c r="BB91" s="183"/>
      <c r="BC91" s="63"/>
      <c r="BD91" s="228">
        <f>SUM(AH91,AK91,AN91,AQ91,AT91,AW91,AZ91,BC91)</f>
        <v>2</v>
      </c>
      <c r="BE91" s="229"/>
      <c r="BF91" s="246" t="s">
        <v>387</v>
      </c>
      <c r="BG91" s="247"/>
      <c r="BH91" s="247"/>
      <c r="BI91" s="248"/>
    </row>
    <row r="92" spans="1:61" ht="68.25" customHeight="1">
      <c r="A92" s="195"/>
      <c r="B92" s="562" t="s">
        <v>247</v>
      </c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4"/>
      <c r="P92" s="160"/>
      <c r="Q92" s="161"/>
      <c r="R92" s="160"/>
      <c r="S92" s="162"/>
      <c r="T92" s="180"/>
      <c r="U92" s="185"/>
      <c r="V92" s="178"/>
      <c r="W92" s="181"/>
      <c r="X92" s="179"/>
      <c r="Y92" s="185"/>
      <c r="Z92" s="178"/>
      <c r="AA92" s="185"/>
      <c r="AB92" s="178"/>
      <c r="AC92" s="185"/>
      <c r="AD92" s="160"/>
      <c r="AE92" s="162"/>
      <c r="AF92" s="62"/>
      <c r="AG92" s="183"/>
      <c r="AH92" s="63"/>
      <c r="AI92" s="62"/>
      <c r="AJ92" s="183"/>
      <c r="AK92" s="63"/>
      <c r="AL92" s="62"/>
      <c r="AM92" s="183"/>
      <c r="AN92" s="63"/>
      <c r="AO92" s="62"/>
      <c r="AP92" s="183"/>
      <c r="AQ92" s="63"/>
      <c r="AR92" s="62"/>
      <c r="AS92" s="183"/>
      <c r="AT92" s="63"/>
      <c r="AU92" s="62"/>
      <c r="AV92" s="183"/>
      <c r="AW92" s="63"/>
      <c r="AX92" s="62"/>
      <c r="AY92" s="183"/>
      <c r="AZ92" s="63"/>
      <c r="BA92" s="62"/>
      <c r="BB92" s="183"/>
      <c r="BC92" s="63"/>
      <c r="BD92" s="180"/>
      <c r="BE92" s="181"/>
      <c r="BF92" s="168"/>
      <c r="BG92" s="169"/>
      <c r="BH92" s="169"/>
      <c r="BI92" s="170"/>
    </row>
    <row r="93" spans="1:61" ht="39.75" customHeight="1">
      <c r="A93" s="198" t="s">
        <v>196</v>
      </c>
      <c r="B93" s="275" t="s">
        <v>191</v>
      </c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7"/>
      <c r="P93" s="227">
        <v>5</v>
      </c>
      <c r="Q93" s="226"/>
      <c r="R93" s="227"/>
      <c r="S93" s="225"/>
      <c r="T93" s="221">
        <f>SUM(AF93,AI93,AL93,AO93,AR93,AU93,AX93,BA93)</f>
        <v>140</v>
      </c>
      <c r="U93" s="222"/>
      <c r="V93" s="223">
        <f>SUM(AG93,AJ93,AM93,AP93,AS93,AV93,AY93,BB93)</f>
        <v>66</v>
      </c>
      <c r="W93" s="224"/>
      <c r="X93" s="225">
        <v>50</v>
      </c>
      <c r="Y93" s="226"/>
      <c r="Z93" s="227">
        <v>16</v>
      </c>
      <c r="AA93" s="226"/>
      <c r="AB93" s="227"/>
      <c r="AC93" s="226"/>
      <c r="AD93" s="227"/>
      <c r="AE93" s="225"/>
      <c r="AF93" s="62"/>
      <c r="AG93" s="183"/>
      <c r="AH93" s="63"/>
      <c r="AI93" s="62"/>
      <c r="AJ93" s="183"/>
      <c r="AK93" s="63"/>
      <c r="AL93" s="62"/>
      <c r="AM93" s="183"/>
      <c r="AN93" s="63"/>
      <c r="AO93" s="62"/>
      <c r="AP93" s="183"/>
      <c r="AQ93" s="63"/>
      <c r="AR93" s="62">
        <v>140</v>
      </c>
      <c r="AS93" s="183">
        <v>66</v>
      </c>
      <c r="AT93" s="63">
        <v>3</v>
      </c>
      <c r="AU93" s="62"/>
      <c r="AV93" s="183"/>
      <c r="AW93" s="63"/>
      <c r="AX93" s="62"/>
      <c r="AY93" s="183"/>
      <c r="AZ93" s="63"/>
      <c r="BA93" s="62"/>
      <c r="BB93" s="183"/>
      <c r="BC93" s="63"/>
      <c r="BD93" s="228">
        <f>SUM(AH93,AK93,AN93,AQ93,AT93,AW93,AZ93,BC93)</f>
        <v>3</v>
      </c>
      <c r="BE93" s="229"/>
      <c r="BF93" s="215" t="s">
        <v>289</v>
      </c>
      <c r="BG93" s="216"/>
      <c r="BH93" s="216"/>
      <c r="BI93" s="217"/>
    </row>
    <row r="94" spans="1:61" ht="60.75" customHeight="1">
      <c r="A94" s="196" t="s">
        <v>122</v>
      </c>
      <c r="B94" s="209" t="s">
        <v>193</v>
      </c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64"/>
      <c r="P94" s="227">
        <v>5</v>
      </c>
      <c r="Q94" s="226"/>
      <c r="R94" s="227"/>
      <c r="S94" s="225"/>
      <c r="T94" s="221">
        <f>SUM(AF94,AI94,AL94,AO94,AR94,AU94,AX94,BA94)</f>
        <v>220</v>
      </c>
      <c r="U94" s="222"/>
      <c r="V94" s="223">
        <f>SUM(AG94,AJ94,AM94,AP94,AS94,AV94,AY94,BB94)</f>
        <v>82</v>
      </c>
      <c r="W94" s="224"/>
      <c r="X94" s="225">
        <v>50</v>
      </c>
      <c r="Y94" s="226"/>
      <c r="Z94" s="227"/>
      <c r="AA94" s="226"/>
      <c r="AB94" s="227">
        <v>32</v>
      </c>
      <c r="AC94" s="226"/>
      <c r="AD94" s="227"/>
      <c r="AE94" s="225"/>
      <c r="AF94" s="62"/>
      <c r="AG94" s="183"/>
      <c r="AH94" s="63"/>
      <c r="AI94" s="62"/>
      <c r="AJ94" s="183"/>
      <c r="AK94" s="63"/>
      <c r="AL94" s="62"/>
      <c r="AM94" s="183"/>
      <c r="AN94" s="63"/>
      <c r="AO94" s="62"/>
      <c r="AP94" s="183"/>
      <c r="AQ94" s="64"/>
      <c r="AR94" s="62">
        <v>220</v>
      </c>
      <c r="AS94" s="183">
        <v>82</v>
      </c>
      <c r="AT94" s="64">
        <v>6</v>
      </c>
      <c r="AU94" s="62"/>
      <c r="AV94" s="183"/>
      <c r="AW94" s="63"/>
      <c r="AX94" s="62"/>
      <c r="AY94" s="183"/>
      <c r="AZ94" s="63"/>
      <c r="BA94" s="62"/>
      <c r="BB94" s="183"/>
      <c r="BC94" s="63"/>
      <c r="BD94" s="228">
        <f>SUM(AH94,AK94,AN94,AQ94,AT94,AW94,AZ94,BC94)</f>
        <v>6</v>
      </c>
      <c r="BE94" s="229"/>
      <c r="BF94" s="215" t="s">
        <v>289</v>
      </c>
      <c r="BG94" s="216"/>
      <c r="BH94" s="216"/>
      <c r="BI94" s="217"/>
    </row>
    <row r="95" spans="1:61" ht="49.5" customHeight="1">
      <c r="A95" s="200"/>
      <c r="B95" s="270" t="s">
        <v>252</v>
      </c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2"/>
      <c r="P95" s="160"/>
      <c r="Q95" s="161"/>
      <c r="R95" s="160"/>
      <c r="S95" s="162"/>
      <c r="T95" s="58"/>
      <c r="U95" s="59"/>
      <c r="V95" s="60"/>
      <c r="W95" s="61"/>
      <c r="X95" s="162"/>
      <c r="Y95" s="161"/>
      <c r="Z95" s="160"/>
      <c r="AA95" s="161"/>
      <c r="AB95" s="160"/>
      <c r="AC95" s="161"/>
      <c r="AD95" s="160"/>
      <c r="AE95" s="162"/>
      <c r="AF95" s="62"/>
      <c r="AG95" s="183"/>
      <c r="AH95" s="63"/>
      <c r="AI95" s="62"/>
      <c r="AJ95" s="183"/>
      <c r="AK95" s="63"/>
      <c r="AL95" s="62"/>
      <c r="AM95" s="183"/>
      <c r="AN95" s="63"/>
      <c r="AO95" s="62"/>
      <c r="AP95" s="183"/>
      <c r="AQ95" s="63"/>
      <c r="AR95" s="62"/>
      <c r="AS95" s="183"/>
      <c r="AT95" s="63"/>
      <c r="AU95" s="62"/>
      <c r="AV95" s="183"/>
      <c r="AW95" s="63"/>
      <c r="AX95" s="62"/>
      <c r="AY95" s="183"/>
      <c r="AZ95" s="63"/>
      <c r="BA95" s="62"/>
      <c r="BB95" s="183"/>
      <c r="BC95" s="63"/>
      <c r="BD95" s="163"/>
      <c r="BE95" s="164"/>
      <c r="BF95" s="78"/>
      <c r="BG95" s="79"/>
      <c r="BH95" s="79"/>
      <c r="BI95" s="80"/>
    </row>
    <row r="96" spans="1:61" ht="49.5" customHeight="1">
      <c r="A96" s="273" t="s">
        <v>123</v>
      </c>
      <c r="B96" s="275" t="s">
        <v>199</v>
      </c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7"/>
      <c r="P96" s="227">
        <v>4</v>
      </c>
      <c r="Q96" s="226"/>
      <c r="R96" s="227">
        <v>3</v>
      </c>
      <c r="S96" s="225"/>
      <c r="T96" s="221">
        <f>SUM(AF96,AI96,AL96,AO96,AR96,AU96,AX96,BA96)</f>
        <v>250</v>
      </c>
      <c r="U96" s="222"/>
      <c r="V96" s="223">
        <f>SUM(AG96,AJ96,AM96,AP96,AS96,AV96,AY96,BB96)</f>
        <v>148</v>
      </c>
      <c r="W96" s="224"/>
      <c r="X96" s="225">
        <v>114</v>
      </c>
      <c r="Y96" s="226"/>
      <c r="Z96" s="227">
        <v>34</v>
      </c>
      <c r="AA96" s="226"/>
      <c r="AB96" s="227"/>
      <c r="AC96" s="226"/>
      <c r="AD96" s="227"/>
      <c r="AE96" s="225"/>
      <c r="AF96" s="62"/>
      <c r="AG96" s="183"/>
      <c r="AH96" s="63"/>
      <c r="AI96" s="62"/>
      <c r="AJ96" s="183"/>
      <c r="AK96" s="63"/>
      <c r="AL96" s="62">
        <v>120</v>
      </c>
      <c r="AM96" s="183">
        <v>68</v>
      </c>
      <c r="AN96" s="63">
        <v>3</v>
      </c>
      <c r="AO96" s="62">
        <v>130</v>
      </c>
      <c r="AP96" s="183">
        <v>80</v>
      </c>
      <c r="AQ96" s="63">
        <v>3</v>
      </c>
      <c r="AR96" s="62"/>
      <c r="AS96" s="183"/>
      <c r="AT96" s="63"/>
      <c r="AU96" s="62"/>
      <c r="AV96" s="183"/>
      <c r="AW96" s="63"/>
      <c r="AX96" s="62"/>
      <c r="AY96" s="183"/>
      <c r="AZ96" s="63"/>
      <c r="BA96" s="62"/>
      <c r="BB96" s="183"/>
      <c r="BC96" s="63"/>
      <c r="BD96" s="228">
        <f>SUM(AH96,AK96,AN96,AQ96,AT96,AW96,AZ96,BC96)</f>
        <v>6</v>
      </c>
      <c r="BE96" s="229"/>
      <c r="BF96" s="290" t="s">
        <v>290</v>
      </c>
      <c r="BG96" s="291"/>
      <c r="BH96" s="291"/>
      <c r="BI96" s="292"/>
    </row>
    <row r="97" spans="1:61" ht="65.25" customHeight="1">
      <c r="A97" s="274"/>
      <c r="B97" s="209" t="s">
        <v>200</v>
      </c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64"/>
      <c r="P97" s="227"/>
      <c r="Q97" s="226"/>
      <c r="R97" s="227"/>
      <c r="S97" s="225"/>
      <c r="T97" s="221">
        <f>SUM(AF97,AI97,AL97,AO97,AR97,AU97,AX97,BA97)</f>
        <v>60</v>
      </c>
      <c r="U97" s="222"/>
      <c r="V97" s="223">
        <f>SUM(AG97,AJ97,AM97,AP97,AS97,AV97,AY97,BB97)</f>
        <v>32</v>
      </c>
      <c r="W97" s="224"/>
      <c r="X97" s="225"/>
      <c r="Y97" s="226"/>
      <c r="Z97" s="227"/>
      <c r="AA97" s="226"/>
      <c r="AB97" s="227">
        <v>32</v>
      </c>
      <c r="AC97" s="226"/>
      <c r="AD97" s="227"/>
      <c r="AE97" s="225"/>
      <c r="AF97" s="62"/>
      <c r="AG97" s="183"/>
      <c r="AH97" s="63"/>
      <c r="AI97" s="62"/>
      <c r="AJ97" s="183"/>
      <c r="AK97" s="63"/>
      <c r="AL97" s="62"/>
      <c r="AM97" s="183"/>
      <c r="AN97" s="63"/>
      <c r="AO97" s="62">
        <v>60</v>
      </c>
      <c r="AP97" s="183">
        <v>32</v>
      </c>
      <c r="AQ97" s="63">
        <v>2</v>
      </c>
      <c r="AR97" s="62"/>
      <c r="AS97" s="183"/>
      <c r="AT97" s="63"/>
      <c r="AU97" s="62"/>
      <c r="AV97" s="183"/>
      <c r="AW97" s="63"/>
      <c r="AX97" s="62"/>
      <c r="AY97" s="183"/>
      <c r="AZ97" s="63"/>
      <c r="BA97" s="62"/>
      <c r="BB97" s="183"/>
      <c r="BC97" s="63"/>
      <c r="BD97" s="228">
        <f>SUM(AH97,AK97,AN97,AQ97,AT97,AW97,AZ97,BC97)</f>
        <v>2</v>
      </c>
      <c r="BE97" s="229"/>
      <c r="BF97" s="293"/>
      <c r="BG97" s="294"/>
      <c r="BH97" s="294"/>
      <c r="BI97" s="295"/>
    </row>
    <row r="98" spans="1:61" ht="56.25" customHeight="1">
      <c r="A98" s="195"/>
      <c r="B98" s="565" t="s">
        <v>251</v>
      </c>
      <c r="C98" s="566"/>
      <c r="D98" s="566"/>
      <c r="E98" s="566"/>
      <c r="F98" s="566"/>
      <c r="G98" s="566"/>
      <c r="H98" s="566"/>
      <c r="I98" s="566"/>
      <c r="J98" s="566"/>
      <c r="K98" s="566"/>
      <c r="L98" s="566"/>
      <c r="M98" s="566"/>
      <c r="N98" s="566"/>
      <c r="O98" s="567"/>
      <c r="P98" s="160"/>
      <c r="Q98" s="161"/>
      <c r="R98" s="160"/>
      <c r="S98" s="162"/>
      <c r="T98" s="180"/>
      <c r="U98" s="185"/>
      <c r="V98" s="178"/>
      <c r="W98" s="181"/>
      <c r="X98" s="179"/>
      <c r="Y98" s="185"/>
      <c r="Z98" s="178"/>
      <c r="AA98" s="185"/>
      <c r="AB98" s="178"/>
      <c r="AC98" s="185"/>
      <c r="AD98" s="160"/>
      <c r="AE98" s="162"/>
      <c r="AF98" s="62"/>
      <c r="AG98" s="183"/>
      <c r="AH98" s="63"/>
      <c r="AI98" s="62"/>
      <c r="AJ98" s="183"/>
      <c r="AK98" s="63"/>
      <c r="AL98" s="62"/>
      <c r="AM98" s="183"/>
      <c r="AN98" s="63"/>
      <c r="AO98" s="62"/>
      <c r="AP98" s="183"/>
      <c r="AQ98" s="65"/>
      <c r="AR98" s="62"/>
      <c r="AS98" s="183"/>
      <c r="AT98" s="63"/>
      <c r="AU98" s="62"/>
      <c r="AV98" s="183"/>
      <c r="AW98" s="63"/>
      <c r="AX98" s="62"/>
      <c r="AY98" s="183"/>
      <c r="AZ98" s="63"/>
      <c r="BA98" s="62"/>
      <c r="BB98" s="183"/>
      <c r="BC98" s="63"/>
      <c r="BD98" s="180"/>
      <c r="BE98" s="181"/>
      <c r="BF98" s="168"/>
      <c r="BG98" s="169"/>
      <c r="BH98" s="169"/>
      <c r="BI98" s="170"/>
    </row>
    <row r="99" spans="1:61" ht="49.5" customHeight="1">
      <c r="A99" s="273" t="s">
        <v>124</v>
      </c>
      <c r="B99" s="275" t="s">
        <v>198</v>
      </c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7"/>
      <c r="P99" s="227">
        <v>3</v>
      </c>
      <c r="Q99" s="226"/>
      <c r="R99" s="227"/>
      <c r="S99" s="225"/>
      <c r="T99" s="221">
        <f>SUM(AF99,AI99,AL99,AO99,AR99,AU99,AX99,BA99)</f>
        <v>120</v>
      </c>
      <c r="U99" s="222"/>
      <c r="V99" s="223">
        <f>SUM(AG99,AJ99,AM99,AP99,AS99,AV99,AY99,BB99)</f>
        <v>66</v>
      </c>
      <c r="W99" s="224"/>
      <c r="X99" s="225">
        <v>50</v>
      </c>
      <c r="Y99" s="226"/>
      <c r="Z99" s="227">
        <v>16</v>
      </c>
      <c r="AA99" s="226"/>
      <c r="AB99" s="227"/>
      <c r="AC99" s="226"/>
      <c r="AD99" s="227"/>
      <c r="AE99" s="225"/>
      <c r="AF99" s="62"/>
      <c r="AG99" s="183"/>
      <c r="AH99" s="63"/>
      <c r="AI99" s="62"/>
      <c r="AJ99" s="183"/>
      <c r="AK99" s="63"/>
      <c r="AL99" s="62">
        <v>120</v>
      </c>
      <c r="AM99" s="183">
        <v>66</v>
      </c>
      <c r="AN99" s="63">
        <v>3</v>
      </c>
      <c r="AO99" s="62"/>
      <c r="AP99" s="183"/>
      <c r="AQ99" s="63"/>
      <c r="AR99" s="62"/>
      <c r="AS99" s="183"/>
      <c r="AT99" s="63"/>
      <c r="AU99" s="62"/>
      <c r="AV99" s="183"/>
      <c r="AW99" s="63"/>
      <c r="AX99" s="62"/>
      <c r="AY99" s="183"/>
      <c r="AZ99" s="63"/>
      <c r="BA99" s="62"/>
      <c r="BB99" s="183"/>
      <c r="BC99" s="63"/>
      <c r="BD99" s="228">
        <f>SUM(AH99,AK99,AN99,AQ99,AT99,AW99,AZ99,BC99)</f>
        <v>3</v>
      </c>
      <c r="BE99" s="229"/>
      <c r="BF99" s="290" t="s">
        <v>291</v>
      </c>
      <c r="BG99" s="291"/>
      <c r="BH99" s="291"/>
      <c r="BI99" s="292"/>
    </row>
    <row r="100" spans="1:61" ht="60" customHeight="1">
      <c r="A100" s="274"/>
      <c r="B100" s="209" t="s">
        <v>389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64"/>
      <c r="P100" s="227"/>
      <c r="Q100" s="226"/>
      <c r="R100" s="227"/>
      <c r="S100" s="225"/>
      <c r="T100" s="221">
        <f>SUM(AF100,AI100,AL100,AO100,AR100,AU100,AX100,BA100)</f>
        <v>40</v>
      </c>
      <c r="U100" s="222"/>
      <c r="V100" s="223">
        <f>SUM(AG100,AJ100,AM100,AP100,AS100,AV100,AY100,BB100)</f>
        <v>16</v>
      </c>
      <c r="W100" s="224"/>
      <c r="X100" s="225"/>
      <c r="Y100" s="226"/>
      <c r="Z100" s="227"/>
      <c r="AA100" s="226"/>
      <c r="AB100" s="227">
        <v>16</v>
      </c>
      <c r="AC100" s="226"/>
      <c r="AD100" s="227"/>
      <c r="AE100" s="225"/>
      <c r="AF100" s="62"/>
      <c r="AG100" s="183"/>
      <c r="AH100" s="63"/>
      <c r="AI100" s="62"/>
      <c r="AJ100" s="183"/>
      <c r="AK100" s="63"/>
      <c r="AL100" s="62">
        <v>40</v>
      </c>
      <c r="AM100" s="183">
        <v>16</v>
      </c>
      <c r="AN100" s="63">
        <v>1</v>
      </c>
      <c r="AO100" s="62"/>
      <c r="AP100" s="183"/>
      <c r="AQ100" s="63"/>
      <c r="AR100" s="62"/>
      <c r="AS100" s="183"/>
      <c r="AT100" s="63"/>
      <c r="AU100" s="62"/>
      <c r="AV100" s="183"/>
      <c r="AW100" s="63"/>
      <c r="AX100" s="62"/>
      <c r="AY100" s="183"/>
      <c r="AZ100" s="63"/>
      <c r="BA100" s="62"/>
      <c r="BB100" s="183"/>
      <c r="BC100" s="63"/>
      <c r="BD100" s="228">
        <f>SUM(AH100,AK100,AN100,AQ100,AT100,AW100,AZ100,BC100)</f>
        <v>1</v>
      </c>
      <c r="BE100" s="229"/>
      <c r="BF100" s="293"/>
      <c r="BG100" s="294"/>
      <c r="BH100" s="294"/>
      <c r="BI100" s="295"/>
    </row>
    <row r="101" spans="1:67" s="7" customFormat="1" ht="39.75" customHeight="1">
      <c r="A101" s="196" t="s">
        <v>126</v>
      </c>
      <c r="B101" s="275" t="s">
        <v>197</v>
      </c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7"/>
      <c r="P101" s="227"/>
      <c r="Q101" s="226"/>
      <c r="R101" s="227">
        <v>4</v>
      </c>
      <c r="S101" s="225"/>
      <c r="T101" s="221">
        <f aca="true" t="shared" si="3" ref="T101:T109">SUM(AF101,AI101,AL101,AO101,AR101,AU101,AX101,BA101)</f>
        <v>130</v>
      </c>
      <c r="U101" s="222"/>
      <c r="V101" s="223">
        <f aca="true" t="shared" si="4" ref="V101:V109">SUM(AG101,AJ101,AM101,AP101,AS101,AV101,AY101,BB101)</f>
        <v>66</v>
      </c>
      <c r="W101" s="224"/>
      <c r="X101" s="225">
        <v>50</v>
      </c>
      <c r="Y101" s="226"/>
      <c r="Z101" s="227">
        <v>16</v>
      </c>
      <c r="AA101" s="226"/>
      <c r="AB101" s="227"/>
      <c r="AC101" s="226"/>
      <c r="AD101" s="227"/>
      <c r="AE101" s="225"/>
      <c r="AF101" s="62"/>
      <c r="AG101" s="183"/>
      <c r="AH101" s="63"/>
      <c r="AI101" s="62"/>
      <c r="AJ101" s="183"/>
      <c r="AK101" s="63"/>
      <c r="AL101" s="62"/>
      <c r="AM101" s="183"/>
      <c r="AN101" s="63"/>
      <c r="AO101" s="62">
        <v>130</v>
      </c>
      <c r="AP101" s="183">
        <v>66</v>
      </c>
      <c r="AQ101" s="63">
        <v>3</v>
      </c>
      <c r="AR101" s="62"/>
      <c r="AS101" s="183"/>
      <c r="AT101" s="63"/>
      <c r="AU101" s="62"/>
      <c r="AV101" s="183"/>
      <c r="AW101" s="63"/>
      <c r="AX101" s="62"/>
      <c r="AY101" s="183"/>
      <c r="AZ101" s="63"/>
      <c r="BA101" s="62"/>
      <c r="BB101" s="183"/>
      <c r="BC101" s="63"/>
      <c r="BD101" s="228">
        <f aca="true" t="shared" si="5" ref="BD101:BD109">SUM(AH101,AK101,AN101,AQ101,AT101,AW101,AZ101,BC101)</f>
        <v>3</v>
      </c>
      <c r="BE101" s="229"/>
      <c r="BF101" s="215" t="s">
        <v>297</v>
      </c>
      <c r="BG101" s="216"/>
      <c r="BH101" s="216"/>
      <c r="BI101" s="217"/>
      <c r="BK101" s="1"/>
      <c r="BL101" s="1"/>
      <c r="BM101" s="1"/>
      <c r="BN101" s="1"/>
      <c r="BO101" s="1"/>
    </row>
    <row r="102" spans="1:67" s="7" customFormat="1" ht="39.75" customHeight="1">
      <c r="A102" s="198"/>
      <c r="B102" s="270" t="s">
        <v>253</v>
      </c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2"/>
      <c r="P102" s="160"/>
      <c r="Q102" s="161"/>
      <c r="R102" s="160"/>
      <c r="S102" s="162"/>
      <c r="T102" s="58"/>
      <c r="U102" s="59"/>
      <c r="V102" s="60"/>
      <c r="W102" s="61"/>
      <c r="X102" s="162"/>
      <c r="Y102" s="161"/>
      <c r="Z102" s="160"/>
      <c r="AA102" s="161"/>
      <c r="AB102" s="160"/>
      <c r="AC102" s="161"/>
      <c r="AD102" s="160"/>
      <c r="AE102" s="162"/>
      <c r="AF102" s="62"/>
      <c r="AG102" s="183"/>
      <c r="AH102" s="63"/>
      <c r="AI102" s="62"/>
      <c r="AJ102" s="183"/>
      <c r="AK102" s="63"/>
      <c r="AL102" s="62"/>
      <c r="AM102" s="183"/>
      <c r="AN102" s="63"/>
      <c r="AO102" s="62"/>
      <c r="AP102" s="183"/>
      <c r="AQ102" s="63"/>
      <c r="AR102" s="62"/>
      <c r="AS102" s="183"/>
      <c r="AT102" s="63"/>
      <c r="AU102" s="62"/>
      <c r="AV102" s="183"/>
      <c r="AW102" s="63"/>
      <c r="AX102" s="62"/>
      <c r="AY102" s="183"/>
      <c r="AZ102" s="63"/>
      <c r="BA102" s="62"/>
      <c r="BB102" s="183"/>
      <c r="BC102" s="63"/>
      <c r="BD102" s="163"/>
      <c r="BE102" s="164"/>
      <c r="BF102" s="168"/>
      <c r="BG102" s="169"/>
      <c r="BH102" s="169"/>
      <c r="BI102" s="170"/>
      <c r="BK102" s="1"/>
      <c r="BL102" s="1"/>
      <c r="BM102" s="1"/>
      <c r="BN102" s="1"/>
      <c r="BO102" s="1"/>
    </row>
    <row r="103" spans="1:67" s="7" customFormat="1" ht="63.75" customHeight="1">
      <c r="A103" s="198" t="s">
        <v>127</v>
      </c>
      <c r="B103" s="209" t="s">
        <v>254</v>
      </c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64"/>
      <c r="P103" s="227">
        <v>6</v>
      </c>
      <c r="Q103" s="226"/>
      <c r="R103" s="227">
        <v>5</v>
      </c>
      <c r="S103" s="225"/>
      <c r="T103" s="221">
        <f t="shared" si="3"/>
        <v>240</v>
      </c>
      <c r="U103" s="222"/>
      <c r="V103" s="223">
        <f t="shared" si="4"/>
        <v>128</v>
      </c>
      <c r="W103" s="224"/>
      <c r="X103" s="225">
        <v>96</v>
      </c>
      <c r="Y103" s="226"/>
      <c r="Z103" s="227">
        <v>32</v>
      </c>
      <c r="AA103" s="226"/>
      <c r="AB103" s="227"/>
      <c r="AC103" s="226"/>
      <c r="AD103" s="227"/>
      <c r="AE103" s="225"/>
      <c r="AF103" s="62"/>
      <c r="AG103" s="183"/>
      <c r="AH103" s="63"/>
      <c r="AI103" s="62"/>
      <c r="AJ103" s="183"/>
      <c r="AK103" s="63"/>
      <c r="AL103" s="62"/>
      <c r="AM103" s="183"/>
      <c r="AN103" s="63"/>
      <c r="AO103" s="62"/>
      <c r="AP103" s="183"/>
      <c r="AQ103" s="63"/>
      <c r="AR103" s="62">
        <v>110</v>
      </c>
      <c r="AS103" s="183">
        <v>64</v>
      </c>
      <c r="AT103" s="63">
        <v>3</v>
      </c>
      <c r="AU103" s="62">
        <v>130</v>
      </c>
      <c r="AV103" s="183">
        <v>64</v>
      </c>
      <c r="AW103" s="63">
        <v>3</v>
      </c>
      <c r="AX103" s="62"/>
      <c r="AY103" s="183"/>
      <c r="AZ103" s="63"/>
      <c r="BA103" s="62"/>
      <c r="BB103" s="183"/>
      <c r="BC103" s="63"/>
      <c r="BD103" s="228">
        <f t="shared" si="5"/>
        <v>6</v>
      </c>
      <c r="BE103" s="229"/>
      <c r="BF103" s="215" t="s">
        <v>298</v>
      </c>
      <c r="BG103" s="216"/>
      <c r="BH103" s="216"/>
      <c r="BI103" s="217"/>
      <c r="BK103" s="1"/>
      <c r="BL103" s="1"/>
      <c r="BM103" s="1"/>
      <c r="BN103" s="1"/>
      <c r="BO103" s="1"/>
    </row>
    <row r="104" spans="1:67" s="7" customFormat="1" ht="39.75" customHeight="1">
      <c r="A104" s="198"/>
      <c r="B104" s="270" t="s">
        <v>255</v>
      </c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2"/>
      <c r="P104" s="160"/>
      <c r="Q104" s="161"/>
      <c r="R104" s="160"/>
      <c r="S104" s="162"/>
      <c r="T104" s="58"/>
      <c r="U104" s="59"/>
      <c r="V104" s="60"/>
      <c r="W104" s="61"/>
      <c r="X104" s="162"/>
      <c r="Y104" s="161"/>
      <c r="Z104" s="160"/>
      <c r="AA104" s="161"/>
      <c r="AB104" s="160"/>
      <c r="AC104" s="161"/>
      <c r="AD104" s="160"/>
      <c r="AE104" s="162"/>
      <c r="AF104" s="62"/>
      <c r="AG104" s="183"/>
      <c r="AH104" s="63"/>
      <c r="AI104" s="62"/>
      <c r="AJ104" s="183"/>
      <c r="AK104" s="63"/>
      <c r="AL104" s="62"/>
      <c r="AM104" s="183"/>
      <c r="AN104" s="63"/>
      <c r="AO104" s="62"/>
      <c r="AP104" s="183"/>
      <c r="AQ104" s="63"/>
      <c r="AR104" s="62"/>
      <c r="AS104" s="183"/>
      <c r="AT104" s="63"/>
      <c r="AU104" s="62"/>
      <c r="AV104" s="183"/>
      <c r="AW104" s="63"/>
      <c r="AX104" s="62"/>
      <c r="AY104" s="183"/>
      <c r="AZ104" s="63"/>
      <c r="BA104" s="62"/>
      <c r="BB104" s="183"/>
      <c r="BC104" s="63"/>
      <c r="BD104" s="163"/>
      <c r="BE104" s="164"/>
      <c r="BF104" s="168"/>
      <c r="BG104" s="169"/>
      <c r="BH104" s="169"/>
      <c r="BI104" s="170"/>
      <c r="BK104" s="1"/>
      <c r="BL104" s="1"/>
      <c r="BM104" s="1"/>
      <c r="BN104" s="1"/>
      <c r="BO104" s="1"/>
    </row>
    <row r="105" spans="1:67" s="7" customFormat="1" ht="57" customHeight="1">
      <c r="A105" s="198" t="s">
        <v>132</v>
      </c>
      <c r="B105" s="209" t="s">
        <v>205</v>
      </c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64"/>
      <c r="P105" s="227"/>
      <c r="Q105" s="226"/>
      <c r="R105" s="227">
        <v>6</v>
      </c>
      <c r="S105" s="225"/>
      <c r="T105" s="221">
        <f>SUM(AF105,AI105,AL105,AO105,AR105,AU105,AX105,BA105)</f>
        <v>130</v>
      </c>
      <c r="U105" s="222"/>
      <c r="V105" s="223">
        <f>SUM(AG105,AJ105,AM105,AP105,AS105,AV105,AY105,BB105)</f>
        <v>48</v>
      </c>
      <c r="W105" s="224"/>
      <c r="X105" s="225">
        <v>32</v>
      </c>
      <c r="Y105" s="226"/>
      <c r="Z105" s="227">
        <v>16</v>
      </c>
      <c r="AA105" s="226"/>
      <c r="AB105" s="282"/>
      <c r="AC105" s="283"/>
      <c r="AD105" s="282"/>
      <c r="AE105" s="366"/>
      <c r="AF105" s="62"/>
      <c r="AG105" s="183"/>
      <c r="AH105" s="63"/>
      <c r="AI105" s="62"/>
      <c r="AJ105" s="183"/>
      <c r="AK105" s="63"/>
      <c r="AL105" s="81"/>
      <c r="AM105" s="82"/>
      <c r="AN105" s="83"/>
      <c r="AO105" s="81"/>
      <c r="AP105" s="82"/>
      <c r="AQ105" s="83"/>
      <c r="AR105" s="81"/>
      <c r="AS105" s="82"/>
      <c r="AT105" s="83"/>
      <c r="AU105" s="62">
        <v>130</v>
      </c>
      <c r="AV105" s="183">
        <v>48</v>
      </c>
      <c r="AW105" s="63">
        <v>3</v>
      </c>
      <c r="AX105" s="62"/>
      <c r="AY105" s="183"/>
      <c r="AZ105" s="63"/>
      <c r="BA105" s="81"/>
      <c r="BB105" s="82"/>
      <c r="BC105" s="83"/>
      <c r="BD105" s="228">
        <f>SUM(AH105,AK105,AN105,AQ105,AT105,AW105,AZ105,BC105)</f>
        <v>3</v>
      </c>
      <c r="BE105" s="229"/>
      <c r="BF105" s="215" t="s">
        <v>299</v>
      </c>
      <c r="BG105" s="216"/>
      <c r="BH105" s="216"/>
      <c r="BI105" s="217"/>
      <c r="BK105" s="1"/>
      <c r="BL105" s="1"/>
      <c r="BM105" s="1"/>
      <c r="BN105" s="1"/>
      <c r="BO105" s="1"/>
    </row>
    <row r="106" spans="1:67" s="7" customFormat="1" ht="39.75" customHeight="1">
      <c r="A106" s="198" t="s">
        <v>133</v>
      </c>
      <c r="B106" s="209" t="s">
        <v>202</v>
      </c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64"/>
      <c r="P106" s="227"/>
      <c r="Q106" s="226"/>
      <c r="R106" s="227">
        <v>8</v>
      </c>
      <c r="S106" s="225"/>
      <c r="T106" s="221">
        <f t="shared" si="3"/>
        <v>110</v>
      </c>
      <c r="U106" s="222"/>
      <c r="V106" s="223">
        <f t="shared" si="4"/>
        <v>64</v>
      </c>
      <c r="W106" s="224"/>
      <c r="X106" s="225">
        <v>16</v>
      </c>
      <c r="Y106" s="226"/>
      <c r="Z106" s="227">
        <v>48</v>
      </c>
      <c r="AA106" s="226"/>
      <c r="AB106" s="227"/>
      <c r="AC106" s="226"/>
      <c r="AD106" s="227"/>
      <c r="AE106" s="225"/>
      <c r="AF106" s="62"/>
      <c r="AG106" s="183"/>
      <c r="AH106" s="63"/>
      <c r="AI106" s="62"/>
      <c r="AJ106" s="183"/>
      <c r="AK106" s="63"/>
      <c r="AL106" s="62"/>
      <c r="AM106" s="183"/>
      <c r="AN106" s="63"/>
      <c r="AO106" s="62"/>
      <c r="AP106" s="183"/>
      <c r="AQ106" s="63"/>
      <c r="AR106" s="62"/>
      <c r="AS106" s="183"/>
      <c r="AT106" s="63"/>
      <c r="AU106" s="62"/>
      <c r="AV106" s="183"/>
      <c r="AW106" s="63"/>
      <c r="AX106" s="62"/>
      <c r="AY106" s="183"/>
      <c r="AZ106" s="63"/>
      <c r="BA106" s="62">
        <v>110</v>
      </c>
      <c r="BB106" s="183">
        <v>64</v>
      </c>
      <c r="BC106" s="63">
        <v>3</v>
      </c>
      <c r="BD106" s="228">
        <f t="shared" si="5"/>
        <v>3</v>
      </c>
      <c r="BE106" s="229"/>
      <c r="BF106" s="215" t="s">
        <v>300</v>
      </c>
      <c r="BG106" s="216"/>
      <c r="BH106" s="216"/>
      <c r="BI106" s="217"/>
      <c r="BK106" s="1"/>
      <c r="BL106" s="1"/>
      <c r="BM106" s="1"/>
      <c r="BN106" s="1"/>
      <c r="BO106" s="1"/>
    </row>
    <row r="107" spans="1:67" s="7" customFormat="1" ht="39.75" customHeight="1">
      <c r="A107" s="198"/>
      <c r="B107" s="270" t="s">
        <v>256</v>
      </c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2"/>
      <c r="P107" s="160"/>
      <c r="Q107" s="161"/>
      <c r="R107" s="160"/>
      <c r="S107" s="162"/>
      <c r="T107" s="58"/>
      <c r="U107" s="59"/>
      <c r="V107" s="60"/>
      <c r="W107" s="61"/>
      <c r="X107" s="162"/>
      <c r="Y107" s="161"/>
      <c r="Z107" s="160"/>
      <c r="AA107" s="161"/>
      <c r="AB107" s="171"/>
      <c r="AC107" s="172"/>
      <c r="AD107" s="171"/>
      <c r="AE107" s="177"/>
      <c r="AF107" s="62"/>
      <c r="AG107" s="183"/>
      <c r="AH107" s="63"/>
      <c r="AI107" s="62"/>
      <c r="AJ107" s="183"/>
      <c r="AK107" s="63"/>
      <c r="AL107" s="81"/>
      <c r="AM107" s="82"/>
      <c r="AN107" s="83"/>
      <c r="AO107" s="81"/>
      <c r="AP107" s="82"/>
      <c r="AQ107" s="83"/>
      <c r="AR107" s="81"/>
      <c r="AS107" s="82"/>
      <c r="AT107" s="83"/>
      <c r="AU107" s="62"/>
      <c r="AV107" s="183"/>
      <c r="AW107" s="63"/>
      <c r="AX107" s="62"/>
      <c r="AY107" s="183"/>
      <c r="AZ107" s="83"/>
      <c r="BA107" s="81"/>
      <c r="BB107" s="82"/>
      <c r="BC107" s="83"/>
      <c r="BD107" s="163"/>
      <c r="BE107" s="164"/>
      <c r="BF107" s="168"/>
      <c r="BG107" s="169"/>
      <c r="BH107" s="169"/>
      <c r="BI107" s="170"/>
      <c r="BK107" s="1"/>
      <c r="BL107" s="1"/>
      <c r="BM107" s="1"/>
      <c r="BN107" s="1"/>
      <c r="BO107" s="1"/>
    </row>
    <row r="108" spans="1:67" s="7" customFormat="1" ht="39.75" customHeight="1">
      <c r="A108" s="198" t="s">
        <v>134</v>
      </c>
      <c r="B108" s="209" t="s">
        <v>203</v>
      </c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64"/>
      <c r="P108" s="227"/>
      <c r="Q108" s="226"/>
      <c r="R108" s="227">
        <v>7</v>
      </c>
      <c r="S108" s="225"/>
      <c r="T108" s="221">
        <f t="shared" si="3"/>
        <v>108</v>
      </c>
      <c r="U108" s="222"/>
      <c r="V108" s="223">
        <f t="shared" si="4"/>
        <v>48</v>
      </c>
      <c r="W108" s="224"/>
      <c r="X108" s="225">
        <v>32</v>
      </c>
      <c r="Y108" s="226"/>
      <c r="Z108" s="227">
        <v>16</v>
      </c>
      <c r="AA108" s="226"/>
      <c r="AB108" s="227"/>
      <c r="AC108" s="226"/>
      <c r="AD108" s="227"/>
      <c r="AE108" s="225"/>
      <c r="AF108" s="62"/>
      <c r="AG108" s="183"/>
      <c r="AH108" s="63"/>
      <c r="AI108" s="62"/>
      <c r="AJ108" s="183"/>
      <c r="AK108" s="63"/>
      <c r="AL108" s="62"/>
      <c r="AM108" s="183"/>
      <c r="AN108" s="63"/>
      <c r="AO108" s="62"/>
      <c r="AP108" s="183"/>
      <c r="AQ108" s="63"/>
      <c r="AR108" s="62"/>
      <c r="AS108" s="183"/>
      <c r="AT108" s="63"/>
      <c r="AU108" s="62"/>
      <c r="AV108" s="183"/>
      <c r="AW108" s="63"/>
      <c r="AX108" s="62">
        <v>108</v>
      </c>
      <c r="AY108" s="183">
        <v>48</v>
      </c>
      <c r="AZ108" s="63">
        <v>3</v>
      </c>
      <c r="BA108" s="62"/>
      <c r="BB108" s="183"/>
      <c r="BC108" s="63"/>
      <c r="BD108" s="228">
        <f t="shared" si="5"/>
        <v>3</v>
      </c>
      <c r="BE108" s="229"/>
      <c r="BF108" s="215" t="s">
        <v>301</v>
      </c>
      <c r="BG108" s="216"/>
      <c r="BH108" s="216"/>
      <c r="BI108" s="217"/>
      <c r="BK108" s="1"/>
      <c r="BL108" s="1"/>
      <c r="BM108" s="1"/>
      <c r="BN108" s="1"/>
      <c r="BO108" s="1"/>
    </row>
    <row r="109" spans="1:67" s="7" customFormat="1" ht="60" customHeight="1">
      <c r="A109" s="198" t="s">
        <v>143</v>
      </c>
      <c r="B109" s="209" t="s">
        <v>204</v>
      </c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64"/>
      <c r="P109" s="227">
        <v>7</v>
      </c>
      <c r="Q109" s="226"/>
      <c r="R109" s="227"/>
      <c r="S109" s="225"/>
      <c r="T109" s="221">
        <f t="shared" si="3"/>
        <v>108</v>
      </c>
      <c r="U109" s="222"/>
      <c r="V109" s="223">
        <f t="shared" si="4"/>
        <v>48</v>
      </c>
      <c r="W109" s="224"/>
      <c r="X109" s="225">
        <v>32</v>
      </c>
      <c r="Y109" s="226"/>
      <c r="Z109" s="227">
        <v>16</v>
      </c>
      <c r="AA109" s="226"/>
      <c r="AB109" s="227"/>
      <c r="AC109" s="226"/>
      <c r="AD109" s="227"/>
      <c r="AE109" s="225"/>
      <c r="AF109" s="62"/>
      <c r="AG109" s="183"/>
      <c r="AH109" s="63"/>
      <c r="AI109" s="62"/>
      <c r="AJ109" s="183"/>
      <c r="AK109" s="63"/>
      <c r="AL109" s="62"/>
      <c r="AM109" s="183"/>
      <c r="AN109" s="63"/>
      <c r="AO109" s="62"/>
      <c r="AP109" s="183"/>
      <c r="AQ109" s="63"/>
      <c r="AR109" s="62"/>
      <c r="AS109" s="183"/>
      <c r="AT109" s="63"/>
      <c r="AU109" s="62"/>
      <c r="AV109" s="183"/>
      <c r="AW109" s="63"/>
      <c r="AX109" s="62">
        <v>108</v>
      </c>
      <c r="AY109" s="183">
        <v>48</v>
      </c>
      <c r="AZ109" s="63">
        <v>3</v>
      </c>
      <c r="BA109" s="62"/>
      <c r="BB109" s="183"/>
      <c r="BC109" s="63"/>
      <c r="BD109" s="228">
        <f t="shared" si="5"/>
        <v>3</v>
      </c>
      <c r="BE109" s="229"/>
      <c r="BF109" s="215" t="s">
        <v>302</v>
      </c>
      <c r="BG109" s="216"/>
      <c r="BH109" s="216"/>
      <c r="BI109" s="217"/>
      <c r="BK109" s="1"/>
      <c r="BL109" s="1"/>
      <c r="BM109" s="1"/>
      <c r="BN109" s="1"/>
      <c r="BO109" s="1"/>
    </row>
    <row r="110" spans="1:67" s="7" customFormat="1" ht="39" customHeight="1">
      <c r="A110" s="196"/>
      <c r="B110" s="270" t="s">
        <v>243</v>
      </c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2"/>
      <c r="P110" s="160"/>
      <c r="Q110" s="161"/>
      <c r="R110" s="160"/>
      <c r="S110" s="162"/>
      <c r="T110" s="58"/>
      <c r="U110" s="59"/>
      <c r="V110" s="60"/>
      <c r="W110" s="61"/>
      <c r="X110" s="162"/>
      <c r="Y110" s="161"/>
      <c r="Z110" s="160"/>
      <c r="AA110" s="161"/>
      <c r="AB110" s="160"/>
      <c r="AC110" s="161"/>
      <c r="AD110" s="160"/>
      <c r="AE110" s="162"/>
      <c r="AF110" s="62"/>
      <c r="AG110" s="183"/>
      <c r="AH110" s="63"/>
      <c r="AI110" s="62"/>
      <c r="AJ110" s="183"/>
      <c r="AK110" s="160"/>
      <c r="AL110" s="62"/>
      <c r="AM110" s="183"/>
      <c r="AN110" s="160"/>
      <c r="AO110" s="66"/>
      <c r="AP110" s="67"/>
      <c r="AQ110" s="68"/>
      <c r="AR110" s="161"/>
      <c r="AS110" s="183"/>
      <c r="AT110" s="63"/>
      <c r="AU110" s="62"/>
      <c r="AV110" s="183"/>
      <c r="AW110" s="63"/>
      <c r="AX110" s="62"/>
      <c r="AY110" s="183"/>
      <c r="AZ110" s="63"/>
      <c r="BA110" s="62"/>
      <c r="BB110" s="183"/>
      <c r="BC110" s="63"/>
      <c r="BD110" s="163"/>
      <c r="BE110" s="164"/>
      <c r="BF110" s="168"/>
      <c r="BG110" s="169"/>
      <c r="BH110" s="169"/>
      <c r="BI110" s="170"/>
      <c r="BK110" s="1"/>
      <c r="BL110" s="1"/>
      <c r="BM110" s="1"/>
      <c r="BN110" s="1"/>
      <c r="BO110" s="1"/>
    </row>
    <row r="111" spans="1:67" s="7" customFormat="1" ht="47.25" customHeight="1">
      <c r="A111" s="196" t="s">
        <v>206</v>
      </c>
      <c r="B111" s="275" t="s">
        <v>164</v>
      </c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7"/>
      <c r="P111" s="227"/>
      <c r="Q111" s="226"/>
      <c r="R111" s="227">
        <v>8</v>
      </c>
      <c r="S111" s="225"/>
      <c r="T111" s="221">
        <f>SUM(AF111,AI111,AL111,AO111,AR111,AU111,AX111,BA111)</f>
        <v>100</v>
      </c>
      <c r="U111" s="222"/>
      <c r="V111" s="223">
        <f>SUM(AG111,AJ111,AM111,AP111,AS111,AV111,AY111,BB111)</f>
        <v>48</v>
      </c>
      <c r="W111" s="224"/>
      <c r="X111" s="225">
        <v>32</v>
      </c>
      <c r="Y111" s="226"/>
      <c r="Z111" s="227"/>
      <c r="AA111" s="226"/>
      <c r="AB111" s="227">
        <v>16</v>
      </c>
      <c r="AC111" s="226"/>
      <c r="AD111" s="227"/>
      <c r="AE111" s="225"/>
      <c r="AF111" s="62"/>
      <c r="AG111" s="183"/>
      <c r="AH111" s="63"/>
      <c r="AI111" s="62"/>
      <c r="AJ111" s="183"/>
      <c r="AK111" s="63"/>
      <c r="AL111" s="62"/>
      <c r="AM111" s="183"/>
      <c r="AN111" s="160"/>
      <c r="AO111" s="66"/>
      <c r="AP111" s="67"/>
      <c r="AQ111" s="68"/>
      <c r="AR111" s="161"/>
      <c r="AS111" s="183"/>
      <c r="AT111" s="63"/>
      <c r="AU111" s="62"/>
      <c r="AV111" s="183"/>
      <c r="AW111" s="63"/>
      <c r="AX111" s="62"/>
      <c r="AY111" s="183"/>
      <c r="AZ111" s="63"/>
      <c r="BA111" s="62">
        <v>100</v>
      </c>
      <c r="BB111" s="183">
        <v>48</v>
      </c>
      <c r="BC111" s="63">
        <v>3</v>
      </c>
      <c r="BD111" s="228">
        <f>SUM(AH111,AK111,AN111,AQ111,AT111,AW111,AZ111,BC111)</f>
        <v>3</v>
      </c>
      <c r="BE111" s="229"/>
      <c r="BF111" s="215" t="s">
        <v>402</v>
      </c>
      <c r="BG111" s="216"/>
      <c r="BH111" s="216"/>
      <c r="BI111" s="217"/>
      <c r="BK111" s="1"/>
      <c r="BL111" s="1"/>
      <c r="BM111" s="1"/>
      <c r="BN111" s="1"/>
      <c r="BO111" s="1"/>
    </row>
    <row r="112" spans="1:67" s="7" customFormat="1" ht="56.25" customHeight="1">
      <c r="A112" s="273" t="s">
        <v>207</v>
      </c>
      <c r="B112" s="209" t="s">
        <v>165</v>
      </c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64"/>
      <c r="P112" s="227">
        <v>8</v>
      </c>
      <c r="Q112" s="226"/>
      <c r="R112" s="227"/>
      <c r="S112" s="225"/>
      <c r="T112" s="221">
        <f>SUM(AF112,AI112,AL112,AO112,AR112,AU112,AX112,BA112)</f>
        <v>110</v>
      </c>
      <c r="U112" s="222"/>
      <c r="V112" s="223">
        <f>SUM(AG112,AJ112,AM112,AP112,AS112,AV112,AY112,BB112)</f>
        <v>50</v>
      </c>
      <c r="W112" s="224"/>
      <c r="X112" s="225">
        <v>34</v>
      </c>
      <c r="Y112" s="226"/>
      <c r="Z112" s="227"/>
      <c r="AA112" s="226"/>
      <c r="AB112" s="227">
        <v>16</v>
      </c>
      <c r="AC112" s="226"/>
      <c r="AD112" s="227"/>
      <c r="AE112" s="225"/>
      <c r="AF112" s="62"/>
      <c r="AG112" s="183"/>
      <c r="AH112" s="63"/>
      <c r="AI112" s="62"/>
      <c r="AJ112" s="183"/>
      <c r="AK112" s="63"/>
      <c r="AL112" s="62"/>
      <c r="AM112" s="183"/>
      <c r="AN112" s="160"/>
      <c r="AO112" s="66"/>
      <c r="AP112" s="67"/>
      <c r="AQ112" s="68"/>
      <c r="AR112" s="161"/>
      <c r="AS112" s="183"/>
      <c r="AT112" s="63"/>
      <c r="AU112" s="62"/>
      <c r="AV112" s="183"/>
      <c r="AW112" s="63"/>
      <c r="AX112" s="62"/>
      <c r="AY112" s="183"/>
      <c r="AZ112" s="63"/>
      <c r="BA112" s="62">
        <v>110</v>
      </c>
      <c r="BB112" s="183">
        <v>50</v>
      </c>
      <c r="BC112" s="64">
        <v>3</v>
      </c>
      <c r="BD112" s="228">
        <f>SUM(AH112,AK112,AN112,AQ112,AT112,AW112,AZ112,BC112)</f>
        <v>3</v>
      </c>
      <c r="BE112" s="229"/>
      <c r="BF112" s="267" t="s">
        <v>402</v>
      </c>
      <c r="BG112" s="268"/>
      <c r="BH112" s="268"/>
      <c r="BI112" s="269"/>
      <c r="BK112" s="1"/>
      <c r="BL112" s="1"/>
      <c r="BM112" s="1"/>
      <c r="BN112" s="1"/>
      <c r="BO112" s="1"/>
    </row>
    <row r="113" spans="1:67" s="7" customFormat="1" ht="87.75" customHeight="1">
      <c r="A113" s="274"/>
      <c r="B113" s="209" t="s">
        <v>166</v>
      </c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64"/>
      <c r="P113" s="227"/>
      <c r="Q113" s="226"/>
      <c r="R113" s="227"/>
      <c r="S113" s="225"/>
      <c r="T113" s="221">
        <f>SUM(AF113,AI113,AL113,AO113,AR113,AU113,AX113,BA113)</f>
        <v>40</v>
      </c>
      <c r="U113" s="222"/>
      <c r="V113" s="223">
        <f>SUM(AG113,AJ113,AM113,AP113,AS113,AV113,AY113,BB113)</f>
        <v>0</v>
      </c>
      <c r="W113" s="224"/>
      <c r="X113" s="225"/>
      <c r="Y113" s="226"/>
      <c r="Z113" s="227"/>
      <c r="AA113" s="226"/>
      <c r="AB113" s="227"/>
      <c r="AC113" s="226"/>
      <c r="AD113" s="227"/>
      <c r="AE113" s="225"/>
      <c r="AF113" s="62"/>
      <c r="AG113" s="183"/>
      <c r="AH113" s="63"/>
      <c r="AI113" s="62"/>
      <c r="AJ113" s="183"/>
      <c r="AK113" s="63"/>
      <c r="AL113" s="62"/>
      <c r="AM113" s="183"/>
      <c r="AN113" s="160"/>
      <c r="AO113" s="66"/>
      <c r="AP113" s="67"/>
      <c r="AQ113" s="68"/>
      <c r="AR113" s="161"/>
      <c r="AS113" s="183"/>
      <c r="AT113" s="63"/>
      <c r="AU113" s="62"/>
      <c r="AV113" s="183"/>
      <c r="AW113" s="63"/>
      <c r="AX113" s="62"/>
      <c r="AY113" s="183"/>
      <c r="AZ113" s="63"/>
      <c r="BA113" s="62">
        <v>40</v>
      </c>
      <c r="BB113" s="183"/>
      <c r="BC113" s="63">
        <v>1</v>
      </c>
      <c r="BD113" s="228">
        <f>SUM(AH113,AK113,AN113,AQ113,AT113,AW113,AZ113,BC113)</f>
        <v>1</v>
      </c>
      <c r="BE113" s="229"/>
      <c r="BF113" s="246"/>
      <c r="BG113" s="247"/>
      <c r="BH113" s="247"/>
      <c r="BI113" s="248"/>
      <c r="BK113" s="1"/>
      <c r="BL113" s="1"/>
      <c r="BM113" s="1"/>
      <c r="BN113" s="1"/>
      <c r="BO113" s="1"/>
    </row>
    <row r="114" spans="1:67" s="7" customFormat="1" ht="70.5" customHeight="1">
      <c r="A114" s="195"/>
      <c r="B114" s="470" t="s">
        <v>407</v>
      </c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2"/>
      <c r="P114" s="227"/>
      <c r="Q114" s="226"/>
      <c r="R114" s="227"/>
      <c r="S114" s="225"/>
      <c r="T114" s="364">
        <f>SUM(T115:U121)</f>
        <v>796</v>
      </c>
      <c r="U114" s="283"/>
      <c r="V114" s="282">
        <f>SUM(V115:W121)</f>
        <v>386</v>
      </c>
      <c r="W114" s="365"/>
      <c r="X114" s="366">
        <f>SUM(X115:Y121)</f>
        <v>274</v>
      </c>
      <c r="Y114" s="283"/>
      <c r="Z114" s="282">
        <f>SUM(Z115:AA121)</f>
        <v>96</v>
      </c>
      <c r="AA114" s="283"/>
      <c r="AB114" s="282">
        <f>SUM(AB115:AC121)</f>
        <v>16</v>
      </c>
      <c r="AC114" s="283"/>
      <c r="AD114" s="227"/>
      <c r="AE114" s="225"/>
      <c r="AF114" s="62"/>
      <c r="AG114" s="183"/>
      <c r="AH114" s="63"/>
      <c r="AI114" s="62"/>
      <c r="AJ114" s="183"/>
      <c r="AK114" s="63"/>
      <c r="AL114" s="62"/>
      <c r="AM114" s="183"/>
      <c r="AN114" s="63"/>
      <c r="AO114" s="62"/>
      <c r="AP114" s="183"/>
      <c r="AQ114" s="63"/>
      <c r="AR114" s="62"/>
      <c r="AS114" s="183"/>
      <c r="AT114" s="63"/>
      <c r="AU114" s="62"/>
      <c r="AV114" s="183"/>
      <c r="AW114" s="63"/>
      <c r="AX114" s="62"/>
      <c r="AY114" s="183"/>
      <c r="AZ114" s="63"/>
      <c r="BA114" s="62"/>
      <c r="BB114" s="183"/>
      <c r="BC114" s="63"/>
      <c r="BD114" s="364">
        <f>SUM(BD115:BE121)</f>
        <v>21</v>
      </c>
      <c r="BE114" s="365"/>
      <c r="BF114" s="215"/>
      <c r="BG114" s="216"/>
      <c r="BH114" s="216"/>
      <c r="BI114" s="217"/>
      <c r="BK114" s="1"/>
      <c r="BL114" s="1"/>
      <c r="BM114" s="1"/>
      <c r="BN114" s="1"/>
      <c r="BO114" s="1"/>
    </row>
    <row r="115" spans="1:67" s="7" customFormat="1" ht="63" customHeight="1">
      <c r="A115" s="273" t="s">
        <v>208</v>
      </c>
      <c r="B115" s="209" t="s">
        <v>212</v>
      </c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64"/>
      <c r="P115" s="227">
        <v>5.6</v>
      </c>
      <c r="Q115" s="226"/>
      <c r="R115" s="227"/>
      <c r="S115" s="225"/>
      <c r="T115" s="221">
        <f aca="true" t="shared" si="6" ref="T115:T121">SUM(AF115,AI115,AL115,AO115,AR115,AU115,AX115,BA115)</f>
        <v>250</v>
      </c>
      <c r="U115" s="222"/>
      <c r="V115" s="223">
        <f aca="true" t="shared" si="7" ref="V115:V121">SUM(AG115,AJ115,AM115,AP115,AS115,AV115,AY115,BB115)</f>
        <v>130</v>
      </c>
      <c r="W115" s="224"/>
      <c r="X115" s="225">
        <v>98</v>
      </c>
      <c r="Y115" s="226"/>
      <c r="Z115" s="227">
        <v>32</v>
      </c>
      <c r="AA115" s="226"/>
      <c r="AB115" s="227"/>
      <c r="AC115" s="226"/>
      <c r="AD115" s="227"/>
      <c r="AE115" s="225"/>
      <c r="AF115" s="62"/>
      <c r="AG115" s="183"/>
      <c r="AH115" s="63"/>
      <c r="AI115" s="62"/>
      <c r="AJ115" s="183"/>
      <c r="AK115" s="63"/>
      <c r="AL115" s="62"/>
      <c r="AM115" s="183"/>
      <c r="AN115" s="63"/>
      <c r="AO115" s="62"/>
      <c r="AP115" s="183"/>
      <c r="AQ115" s="63"/>
      <c r="AR115" s="62">
        <v>120</v>
      </c>
      <c r="AS115" s="183">
        <v>66</v>
      </c>
      <c r="AT115" s="63">
        <v>3</v>
      </c>
      <c r="AU115" s="62">
        <v>130</v>
      </c>
      <c r="AV115" s="183">
        <v>64</v>
      </c>
      <c r="AW115" s="63">
        <v>3</v>
      </c>
      <c r="AX115" s="62"/>
      <c r="AY115" s="183"/>
      <c r="AZ115" s="63"/>
      <c r="BA115" s="62"/>
      <c r="BB115" s="183"/>
      <c r="BC115" s="63"/>
      <c r="BD115" s="228">
        <f aca="true" t="shared" si="8" ref="BD115:BD121">SUM(AH115,AK115,AN115,AQ115,AT115,AW115,AZ115,BC115)</f>
        <v>6</v>
      </c>
      <c r="BE115" s="229"/>
      <c r="BF115" s="290" t="s">
        <v>304</v>
      </c>
      <c r="BG115" s="291"/>
      <c r="BH115" s="291"/>
      <c r="BI115" s="292"/>
      <c r="BK115" s="1"/>
      <c r="BL115" s="1"/>
      <c r="BM115" s="1"/>
      <c r="BN115" s="1"/>
      <c r="BO115" s="1"/>
    </row>
    <row r="116" spans="1:67" s="7" customFormat="1" ht="93" customHeight="1">
      <c r="A116" s="274"/>
      <c r="B116" s="209" t="s">
        <v>213</v>
      </c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64"/>
      <c r="P116" s="227"/>
      <c r="Q116" s="226"/>
      <c r="R116" s="227"/>
      <c r="S116" s="225"/>
      <c r="T116" s="221">
        <f t="shared" si="6"/>
        <v>40</v>
      </c>
      <c r="U116" s="222"/>
      <c r="V116" s="223">
        <f t="shared" si="7"/>
        <v>16</v>
      </c>
      <c r="W116" s="224"/>
      <c r="X116" s="225"/>
      <c r="Y116" s="226"/>
      <c r="Z116" s="227"/>
      <c r="AA116" s="226"/>
      <c r="AB116" s="227">
        <v>16</v>
      </c>
      <c r="AC116" s="226"/>
      <c r="AD116" s="227"/>
      <c r="AE116" s="225"/>
      <c r="AF116" s="62"/>
      <c r="AG116" s="183"/>
      <c r="AH116" s="63"/>
      <c r="AI116" s="62"/>
      <c r="AJ116" s="183"/>
      <c r="AK116" s="63"/>
      <c r="AL116" s="62"/>
      <c r="AM116" s="183"/>
      <c r="AN116" s="63"/>
      <c r="AO116" s="62"/>
      <c r="AP116" s="183"/>
      <c r="AQ116" s="63"/>
      <c r="AR116" s="62"/>
      <c r="AS116" s="183"/>
      <c r="AT116" s="63"/>
      <c r="AU116" s="62">
        <v>40</v>
      </c>
      <c r="AV116" s="183">
        <v>16</v>
      </c>
      <c r="AW116" s="63">
        <v>1</v>
      </c>
      <c r="AX116" s="62"/>
      <c r="AY116" s="183"/>
      <c r="AZ116" s="63"/>
      <c r="BA116" s="62"/>
      <c r="BB116" s="183"/>
      <c r="BC116" s="63"/>
      <c r="BD116" s="228">
        <f t="shared" si="8"/>
        <v>1</v>
      </c>
      <c r="BE116" s="229"/>
      <c r="BF116" s="293"/>
      <c r="BG116" s="294"/>
      <c r="BH116" s="294"/>
      <c r="BI116" s="295"/>
      <c r="BK116" s="1"/>
      <c r="BL116" s="1"/>
      <c r="BM116" s="1"/>
      <c r="BN116" s="1"/>
      <c r="BO116" s="1"/>
    </row>
    <row r="117" spans="1:67" s="7" customFormat="1" ht="39.75" customHeight="1">
      <c r="A117" s="196" t="s">
        <v>209</v>
      </c>
      <c r="B117" s="209" t="s">
        <v>214</v>
      </c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64"/>
      <c r="P117" s="227">
        <v>7</v>
      </c>
      <c r="Q117" s="226"/>
      <c r="R117" s="227">
        <v>6</v>
      </c>
      <c r="S117" s="225"/>
      <c r="T117" s="221">
        <f t="shared" si="6"/>
        <v>230</v>
      </c>
      <c r="U117" s="222"/>
      <c r="V117" s="223">
        <f t="shared" si="7"/>
        <v>112</v>
      </c>
      <c r="W117" s="224"/>
      <c r="X117" s="225">
        <v>80</v>
      </c>
      <c r="Y117" s="226"/>
      <c r="Z117" s="227">
        <v>32</v>
      </c>
      <c r="AA117" s="226"/>
      <c r="AB117" s="227"/>
      <c r="AC117" s="226"/>
      <c r="AD117" s="227"/>
      <c r="AE117" s="225"/>
      <c r="AF117" s="62"/>
      <c r="AG117" s="183"/>
      <c r="AH117" s="63"/>
      <c r="AI117" s="62"/>
      <c r="AJ117" s="183"/>
      <c r="AK117" s="63"/>
      <c r="AL117" s="62"/>
      <c r="AM117" s="183"/>
      <c r="AN117" s="63"/>
      <c r="AO117" s="62"/>
      <c r="AP117" s="183"/>
      <c r="AQ117" s="63"/>
      <c r="AR117" s="62"/>
      <c r="AS117" s="183"/>
      <c r="AT117" s="63"/>
      <c r="AU117" s="62">
        <v>130</v>
      </c>
      <c r="AV117" s="183">
        <v>64</v>
      </c>
      <c r="AW117" s="63">
        <v>3</v>
      </c>
      <c r="AX117" s="62">
        <v>100</v>
      </c>
      <c r="AY117" s="183">
        <v>48</v>
      </c>
      <c r="AZ117" s="64">
        <v>3</v>
      </c>
      <c r="BA117" s="62"/>
      <c r="BB117" s="183"/>
      <c r="BC117" s="63"/>
      <c r="BD117" s="228">
        <f t="shared" si="8"/>
        <v>6</v>
      </c>
      <c r="BE117" s="229"/>
      <c r="BF117" s="215" t="s">
        <v>315</v>
      </c>
      <c r="BG117" s="216"/>
      <c r="BH117" s="216"/>
      <c r="BI117" s="217"/>
      <c r="BK117" s="1"/>
      <c r="BL117" s="1"/>
      <c r="BM117" s="1"/>
      <c r="BN117" s="1"/>
      <c r="BO117" s="1"/>
    </row>
    <row r="118" spans="1:67" s="7" customFormat="1" ht="45" customHeight="1">
      <c r="A118" s="279" t="s">
        <v>355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  <c r="AP118" s="281"/>
      <c r="AQ118" s="281"/>
      <c r="AR118" s="281"/>
      <c r="AS118" s="281"/>
      <c r="AT118" s="281"/>
      <c r="AU118" s="281"/>
      <c r="AV118" s="281"/>
      <c r="AW118" s="281"/>
      <c r="AX118" s="281"/>
      <c r="AY118" s="281"/>
      <c r="AZ118" s="281"/>
      <c r="BA118" s="281"/>
      <c r="BB118" s="281"/>
      <c r="BC118" s="281"/>
      <c r="BD118" s="281"/>
      <c r="BE118" s="281"/>
      <c r="BF118" s="281"/>
      <c r="BG118" s="281"/>
      <c r="BH118" s="281"/>
      <c r="BI118" s="281"/>
      <c r="BK118" s="1"/>
      <c r="BL118" s="1"/>
      <c r="BM118" s="1"/>
      <c r="BN118" s="1"/>
      <c r="BO118" s="1"/>
    </row>
    <row r="119" spans="1:67" s="7" customFormat="1" ht="45" customHeight="1">
      <c r="A119" s="196" t="s">
        <v>210</v>
      </c>
      <c r="B119" s="209" t="s">
        <v>215</v>
      </c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64"/>
      <c r="P119" s="227">
        <v>7</v>
      </c>
      <c r="Q119" s="226"/>
      <c r="R119" s="227"/>
      <c r="S119" s="225"/>
      <c r="T119" s="221">
        <f>SUM(AF119,AI119,AL119,AO119,AR119,AU119,AX119,BA119)</f>
        <v>108</v>
      </c>
      <c r="U119" s="222"/>
      <c r="V119" s="223">
        <f>SUM(AG119,AJ119,AM119,AP119,AS119,AV119,AY119,BB119)</f>
        <v>64</v>
      </c>
      <c r="W119" s="224"/>
      <c r="X119" s="225">
        <v>48</v>
      </c>
      <c r="Y119" s="226"/>
      <c r="Z119" s="227">
        <v>16</v>
      </c>
      <c r="AA119" s="226"/>
      <c r="AB119" s="227"/>
      <c r="AC119" s="226"/>
      <c r="AD119" s="227"/>
      <c r="AE119" s="225"/>
      <c r="AF119" s="62"/>
      <c r="AG119" s="183"/>
      <c r="AH119" s="63"/>
      <c r="AI119" s="62"/>
      <c r="AJ119" s="183"/>
      <c r="AK119" s="63"/>
      <c r="AL119" s="62"/>
      <c r="AM119" s="183"/>
      <c r="AN119" s="63"/>
      <c r="AO119" s="62"/>
      <c r="AP119" s="183"/>
      <c r="AQ119" s="63"/>
      <c r="AR119" s="62"/>
      <c r="AS119" s="183"/>
      <c r="AT119" s="63"/>
      <c r="AU119" s="62"/>
      <c r="AV119" s="183"/>
      <c r="AW119" s="63"/>
      <c r="AX119" s="62">
        <v>108</v>
      </c>
      <c r="AY119" s="183">
        <v>64</v>
      </c>
      <c r="AZ119" s="64">
        <v>3</v>
      </c>
      <c r="BA119" s="62"/>
      <c r="BB119" s="183"/>
      <c r="BC119" s="63"/>
      <c r="BD119" s="228">
        <f>SUM(AH119,AK119,AN119,AQ119,AT119,AW119,AZ119,BC119)</f>
        <v>3</v>
      </c>
      <c r="BE119" s="229"/>
      <c r="BF119" s="215" t="s">
        <v>316</v>
      </c>
      <c r="BG119" s="216"/>
      <c r="BH119" s="216"/>
      <c r="BI119" s="217"/>
      <c r="BK119" s="1"/>
      <c r="BL119" s="1"/>
      <c r="BM119" s="1"/>
      <c r="BN119" s="1"/>
      <c r="BO119" s="1"/>
    </row>
    <row r="120" spans="1:67" s="7" customFormat="1" ht="67.5" customHeight="1">
      <c r="A120" s="273" t="s">
        <v>211</v>
      </c>
      <c r="B120" s="209" t="s">
        <v>216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64"/>
      <c r="P120" s="227">
        <v>7</v>
      </c>
      <c r="Q120" s="226"/>
      <c r="R120" s="227"/>
      <c r="S120" s="225"/>
      <c r="T120" s="221">
        <f t="shared" si="6"/>
        <v>108</v>
      </c>
      <c r="U120" s="222"/>
      <c r="V120" s="223">
        <f t="shared" si="7"/>
        <v>64</v>
      </c>
      <c r="W120" s="224"/>
      <c r="X120" s="225">
        <v>48</v>
      </c>
      <c r="Y120" s="226"/>
      <c r="Z120" s="227">
        <v>16</v>
      </c>
      <c r="AA120" s="226"/>
      <c r="AB120" s="227"/>
      <c r="AC120" s="226"/>
      <c r="AD120" s="227"/>
      <c r="AE120" s="225"/>
      <c r="AF120" s="62"/>
      <c r="AG120" s="183"/>
      <c r="AH120" s="63"/>
      <c r="AI120" s="62"/>
      <c r="AJ120" s="183"/>
      <c r="AK120" s="63"/>
      <c r="AL120" s="62"/>
      <c r="AM120" s="183"/>
      <c r="AN120" s="63"/>
      <c r="AO120" s="62"/>
      <c r="AP120" s="183"/>
      <c r="AQ120" s="63"/>
      <c r="AR120" s="62"/>
      <c r="AS120" s="183"/>
      <c r="AT120" s="63"/>
      <c r="AU120" s="62"/>
      <c r="AV120" s="183"/>
      <c r="AW120" s="63"/>
      <c r="AX120" s="62">
        <v>108</v>
      </c>
      <c r="AY120" s="183">
        <v>64</v>
      </c>
      <c r="AZ120" s="64">
        <v>3</v>
      </c>
      <c r="BA120" s="62"/>
      <c r="BB120" s="183"/>
      <c r="BC120" s="63"/>
      <c r="BD120" s="228">
        <f t="shared" si="8"/>
        <v>3</v>
      </c>
      <c r="BE120" s="229"/>
      <c r="BF120" s="290" t="s">
        <v>315</v>
      </c>
      <c r="BG120" s="291"/>
      <c r="BH120" s="291"/>
      <c r="BI120" s="292"/>
      <c r="BK120" s="1"/>
      <c r="BL120" s="1"/>
      <c r="BM120" s="1"/>
      <c r="BN120" s="1"/>
      <c r="BO120" s="1"/>
    </row>
    <row r="121" spans="1:67" s="7" customFormat="1" ht="95.25" customHeight="1">
      <c r="A121" s="274"/>
      <c r="B121" s="209" t="s">
        <v>217</v>
      </c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64"/>
      <c r="P121" s="227"/>
      <c r="Q121" s="226"/>
      <c r="R121" s="227"/>
      <c r="S121" s="225"/>
      <c r="T121" s="221">
        <f t="shared" si="6"/>
        <v>60</v>
      </c>
      <c r="U121" s="222"/>
      <c r="V121" s="223">
        <f t="shared" si="7"/>
        <v>0</v>
      </c>
      <c r="W121" s="224"/>
      <c r="X121" s="225"/>
      <c r="Y121" s="226"/>
      <c r="Z121" s="227"/>
      <c r="AA121" s="226"/>
      <c r="AB121" s="227"/>
      <c r="AC121" s="226"/>
      <c r="AD121" s="227"/>
      <c r="AE121" s="225"/>
      <c r="AF121" s="62"/>
      <c r="AG121" s="183"/>
      <c r="AH121" s="63"/>
      <c r="AI121" s="62"/>
      <c r="AJ121" s="183"/>
      <c r="AK121" s="63"/>
      <c r="AL121" s="62"/>
      <c r="AM121" s="183"/>
      <c r="AN121" s="63"/>
      <c r="AO121" s="62"/>
      <c r="AP121" s="183"/>
      <c r="AQ121" s="63"/>
      <c r="AR121" s="62"/>
      <c r="AS121" s="183"/>
      <c r="AT121" s="63"/>
      <c r="AU121" s="62"/>
      <c r="AV121" s="183"/>
      <c r="AW121" s="63"/>
      <c r="AX121" s="62">
        <v>60</v>
      </c>
      <c r="AY121" s="183"/>
      <c r="AZ121" s="64">
        <v>2</v>
      </c>
      <c r="BA121" s="62"/>
      <c r="BB121" s="183"/>
      <c r="BC121" s="63"/>
      <c r="BD121" s="228">
        <f t="shared" si="8"/>
        <v>2</v>
      </c>
      <c r="BE121" s="229"/>
      <c r="BF121" s="293"/>
      <c r="BG121" s="294"/>
      <c r="BH121" s="294"/>
      <c r="BI121" s="295"/>
      <c r="BK121" s="1"/>
      <c r="BL121" s="1"/>
      <c r="BM121" s="1"/>
      <c r="BN121" s="1"/>
      <c r="BO121" s="1"/>
    </row>
    <row r="122" spans="1:67" s="7" customFormat="1" ht="70.5" customHeight="1">
      <c r="A122" s="195"/>
      <c r="B122" s="470" t="s">
        <v>408</v>
      </c>
      <c r="C122" s="471"/>
      <c r="D122" s="471"/>
      <c r="E122" s="471"/>
      <c r="F122" s="471"/>
      <c r="G122" s="471"/>
      <c r="H122" s="471"/>
      <c r="I122" s="471"/>
      <c r="J122" s="471"/>
      <c r="K122" s="471"/>
      <c r="L122" s="471"/>
      <c r="M122" s="471"/>
      <c r="N122" s="471"/>
      <c r="O122" s="472"/>
      <c r="P122" s="227"/>
      <c r="Q122" s="226"/>
      <c r="R122" s="227"/>
      <c r="S122" s="225"/>
      <c r="T122" s="364">
        <f>SUM(T123:U128)</f>
        <v>796</v>
      </c>
      <c r="U122" s="283"/>
      <c r="V122" s="282">
        <f>SUM(V123:W128)</f>
        <v>386</v>
      </c>
      <c r="W122" s="365"/>
      <c r="X122" s="366">
        <f>SUM(X123:Y128)</f>
        <v>274</v>
      </c>
      <c r="Y122" s="283"/>
      <c r="Z122" s="282">
        <f>SUM(Z123:AA128)</f>
        <v>96</v>
      </c>
      <c r="AA122" s="283"/>
      <c r="AB122" s="282">
        <f>SUM(AB123:AC128)</f>
        <v>16</v>
      </c>
      <c r="AC122" s="283"/>
      <c r="AD122" s="227"/>
      <c r="AE122" s="225"/>
      <c r="AF122" s="62"/>
      <c r="AG122" s="183"/>
      <c r="AH122" s="63"/>
      <c r="AI122" s="62"/>
      <c r="AJ122" s="183"/>
      <c r="AK122" s="63"/>
      <c r="AL122" s="62"/>
      <c r="AM122" s="183"/>
      <c r="AN122" s="63"/>
      <c r="AO122" s="62"/>
      <c r="AP122" s="183"/>
      <c r="AQ122" s="63"/>
      <c r="AR122" s="62"/>
      <c r="AS122" s="183"/>
      <c r="AT122" s="63"/>
      <c r="AU122" s="62"/>
      <c r="AV122" s="183"/>
      <c r="AW122" s="63"/>
      <c r="AX122" s="62"/>
      <c r="AY122" s="183"/>
      <c r="AZ122" s="63"/>
      <c r="BA122" s="62"/>
      <c r="BB122" s="183"/>
      <c r="BC122" s="63"/>
      <c r="BD122" s="364">
        <f>SUM(BD123:BE128)</f>
        <v>21</v>
      </c>
      <c r="BE122" s="365"/>
      <c r="BF122" s="215"/>
      <c r="BG122" s="216"/>
      <c r="BH122" s="216"/>
      <c r="BI122" s="217"/>
      <c r="BK122" s="1"/>
      <c r="BL122" s="1"/>
      <c r="BM122" s="1"/>
      <c r="BN122" s="1"/>
      <c r="BO122" s="1"/>
    </row>
    <row r="123" spans="1:67" s="7" customFormat="1" ht="93" customHeight="1">
      <c r="A123" s="273" t="s">
        <v>218</v>
      </c>
      <c r="B123" s="209" t="s">
        <v>232</v>
      </c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64"/>
      <c r="P123" s="227">
        <v>5.6</v>
      </c>
      <c r="Q123" s="226"/>
      <c r="R123" s="227"/>
      <c r="S123" s="225"/>
      <c r="T123" s="221">
        <f aca="true" t="shared" si="9" ref="T123:T128">SUM(AF123,AI123,AL123,AO123,AR123,AU123,AX123,BA123)</f>
        <v>250</v>
      </c>
      <c r="U123" s="222"/>
      <c r="V123" s="223">
        <f aca="true" t="shared" si="10" ref="V123:V128">SUM(AG123,AJ123,AM123,AP123,AS123,AV123,AY123,BB123)</f>
        <v>130</v>
      </c>
      <c r="W123" s="224"/>
      <c r="X123" s="225">
        <v>98</v>
      </c>
      <c r="Y123" s="226"/>
      <c r="Z123" s="227">
        <v>32</v>
      </c>
      <c r="AA123" s="226"/>
      <c r="AB123" s="227"/>
      <c r="AC123" s="226"/>
      <c r="AD123" s="227"/>
      <c r="AE123" s="225"/>
      <c r="AF123" s="62"/>
      <c r="AG123" s="183"/>
      <c r="AH123" s="63"/>
      <c r="AI123" s="62"/>
      <c r="AJ123" s="183"/>
      <c r="AK123" s="63"/>
      <c r="AL123" s="62"/>
      <c r="AM123" s="183"/>
      <c r="AN123" s="63"/>
      <c r="AO123" s="62"/>
      <c r="AP123" s="183"/>
      <c r="AQ123" s="63"/>
      <c r="AR123" s="62">
        <v>120</v>
      </c>
      <c r="AS123" s="183">
        <v>66</v>
      </c>
      <c r="AT123" s="63">
        <v>3</v>
      </c>
      <c r="AU123" s="62">
        <v>130</v>
      </c>
      <c r="AV123" s="183">
        <v>64</v>
      </c>
      <c r="AW123" s="63">
        <v>3</v>
      </c>
      <c r="AX123" s="62"/>
      <c r="AY123" s="183"/>
      <c r="AZ123" s="63"/>
      <c r="BA123" s="62"/>
      <c r="BB123" s="183"/>
      <c r="BC123" s="63"/>
      <c r="BD123" s="228">
        <f aca="true" t="shared" si="11" ref="BD123:BD128">SUM(AH123,AK123,AN123,AQ123,AT123,AW123,AZ123,BC123)</f>
        <v>6</v>
      </c>
      <c r="BE123" s="229"/>
      <c r="BF123" s="290" t="s">
        <v>320</v>
      </c>
      <c r="BG123" s="291"/>
      <c r="BH123" s="291"/>
      <c r="BI123" s="292"/>
      <c r="BK123" s="1"/>
      <c r="BL123" s="1"/>
      <c r="BM123" s="1"/>
      <c r="BN123" s="1"/>
      <c r="BO123" s="1"/>
    </row>
    <row r="124" spans="1:67" s="7" customFormat="1" ht="128.25" customHeight="1">
      <c r="A124" s="274"/>
      <c r="B124" s="209" t="s">
        <v>233</v>
      </c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64"/>
      <c r="P124" s="227"/>
      <c r="Q124" s="226"/>
      <c r="R124" s="227"/>
      <c r="S124" s="225"/>
      <c r="T124" s="221">
        <f t="shared" si="9"/>
        <v>40</v>
      </c>
      <c r="U124" s="222"/>
      <c r="V124" s="223">
        <f t="shared" si="10"/>
        <v>16</v>
      </c>
      <c r="W124" s="224"/>
      <c r="X124" s="225"/>
      <c r="Y124" s="226"/>
      <c r="Z124" s="227"/>
      <c r="AA124" s="226"/>
      <c r="AB124" s="227">
        <v>16</v>
      </c>
      <c r="AC124" s="226"/>
      <c r="AD124" s="227"/>
      <c r="AE124" s="225"/>
      <c r="AF124" s="62"/>
      <c r="AG124" s="183"/>
      <c r="AH124" s="63"/>
      <c r="AI124" s="62"/>
      <c r="AJ124" s="183"/>
      <c r="AK124" s="63"/>
      <c r="AL124" s="62"/>
      <c r="AM124" s="183"/>
      <c r="AN124" s="63"/>
      <c r="AO124" s="62"/>
      <c r="AP124" s="183"/>
      <c r="AQ124" s="63"/>
      <c r="AR124" s="62"/>
      <c r="AS124" s="183"/>
      <c r="AT124" s="63"/>
      <c r="AU124" s="62">
        <v>40</v>
      </c>
      <c r="AV124" s="183">
        <v>16</v>
      </c>
      <c r="AW124" s="63">
        <v>1</v>
      </c>
      <c r="AX124" s="62"/>
      <c r="AY124" s="183"/>
      <c r="AZ124" s="63"/>
      <c r="BA124" s="62"/>
      <c r="BB124" s="183"/>
      <c r="BC124" s="63"/>
      <c r="BD124" s="228">
        <f t="shared" si="11"/>
        <v>1</v>
      </c>
      <c r="BE124" s="229"/>
      <c r="BF124" s="293"/>
      <c r="BG124" s="294"/>
      <c r="BH124" s="294"/>
      <c r="BI124" s="295"/>
      <c r="BK124" s="1"/>
      <c r="BL124" s="1"/>
      <c r="BM124" s="1"/>
      <c r="BN124" s="1"/>
      <c r="BO124" s="1"/>
    </row>
    <row r="125" spans="1:67" s="7" customFormat="1" ht="69.75" customHeight="1">
      <c r="A125" s="196" t="s">
        <v>133</v>
      </c>
      <c r="B125" s="209" t="s">
        <v>237</v>
      </c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64"/>
      <c r="P125" s="227">
        <v>7</v>
      </c>
      <c r="Q125" s="226"/>
      <c r="R125" s="227"/>
      <c r="S125" s="225"/>
      <c r="T125" s="221">
        <f t="shared" si="9"/>
        <v>108</v>
      </c>
      <c r="U125" s="222"/>
      <c r="V125" s="223">
        <f t="shared" si="10"/>
        <v>64</v>
      </c>
      <c r="W125" s="224"/>
      <c r="X125" s="225">
        <v>48</v>
      </c>
      <c r="Y125" s="226"/>
      <c r="Z125" s="227">
        <v>16</v>
      </c>
      <c r="AA125" s="226"/>
      <c r="AB125" s="227"/>
      <c r="AC125" s="226"/>
      <c r="AD125" s="227"/>
      <c r="AE125" s="225"/>
      <c r="AF125" s="62"/>
      <c r="AG125" s="183"/>
      <c r="AH125" s="63"/>
      <c r="AI125" s="62"/>
      <c r="AJ125" s="183"/>
      <c r="AK125" s="63"/>
      <c r="AL125" s="62"/>
      <c r="AM125" s="183"/>
      <c r="AN125" s="63"/>
      <c r="AO125" s="62"/>
      <c r="AP125" s="183"/>
      <c r="AQ125" s="63"/>
      <c r="AR125" s="62"/>
      <c r="AS125" s="183"/>
      <c r="AT125" s="63"/>
      <c r="AU125" s="62"/>
      <c r="AV125" s="183"/>
      <c r="AW125" s="63"/>
      <c r="AX125" s="62">
        <v>108</v>
      </c>
      <c r="AY125" s="183">
        <v>64</v>
      </c>
      <c r="AZ125" s="64">
        <v>3</v>
      </c>
      <c r="BA125" s="62"/>
      <c r="BB125" s="183"/>
      <c r="BC125" s="63"/>
      <c r="BD125" s="228">
        <f t="shared" si="11"/>
        <v>3</v>
      </c>
      <c r="BE125" s="229"/>
      <c r="BF125" s="215" t="s">
        <v>321</v>
      </c>
      <c r="BG125" s="216"/>
      <c r="BH125" s="216"/>
      <c r="BI125" s="217"/>
      <c r="BK125" s="1"/>
      <c r="BL125" s="1"/>
      <c r="BM125" s="1"/>
      <c r="BN125" s="1"/>
      <c r="BO125" s="1"/>
    </row>
    <row r="126" spans="1:67" s="7" customFormat="1" ht="65.25" customHeight="1">
      <c r="A126" s="196" t="s">
        <v>219</v>
      </c>
      <c r="B126" s="209" t="s">
        <v>236</v>
      </c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64"/>
      <c r="P126" s="227">
        <v>7</v>
      </c>
      <c r="Q126" s="226"/>
      <c r="R126" s="227"/>
      <c r="S126" s="225"/>
      <c r="T126" s="221">
        <f t="shared" si="9"/>
        <v>108</v>
      </c>
      <c r="U126" s="222"/>
      <c r="V126" s="223">
        <f t="shared" si="10"/>
        <v>48</v>
      </c>
      <c r="W126" s="224"/>
      <c r="X126" s="225">
        <v>32</v>
      </c>
      <c r="Y126" s="226"/>
      <c r="Z126" s="227">
        <v>16</v>
      </c>
      <c r="AA126" s="226"/>
      <c r="AB126" s="227"/>
      <c r="AC126" s="226"/>
      <c r="AD126" s="227"/>
      <c r="AE126" s="225"/>
      <c r="AF126" s="62"/>
      <c r="AG126" s="183"/>
      <c r="AH126" s="63"/>
      <c r="AI126" s="62"/>
      <c r="AJ126" s="183"/>
      <c r="AK126" s="63"/>
      <c r="AL126" s="62"/>
      <c r="AM126" s="183"/>
      <c r="AN126" s="63"/>
      <c r="AO126" s="62"/>
      <c r="AP126" s="183"/>
      <c r="AQ126" s="63"/>
      <c r="AR126" s="62"/>
      <c r="AS126" s="183"/>
      <c r="AT126" s="63"/>
      <c r="AU126" s="62"/>
      <c r="AV126" s="183"/>
      <c r="AW126" s="63"/>
      <c r="AX126" s="62">
        <v>108</v>
      </c>
      <c r="AY126" s="183">
        <v>48</v>
      </c>
      <c r="AZ126" s="64">
        <v>3</v>
      </c>
      <c r="BA126" s="62"/>
      <c r="BB126" s="183"/>
      <c r="BC126" s="64"/>
      <c r="BD126" s="228">
        <f t="shared" si="11"/>
        <v>3</v>
      </c>
      <c r="BE126" s="229"/>
      <c r="BF126" s="215" t="s">
        <v>322</v>
      </c>
      <c r="BG126" s="216"/>
      <c r="BH126" s="216"/>
      <c r="BI126" s="217"/>
      <c r="BK126" s="1"/>
      <c r="BL126" s="1"/>
      <c r="BM126" s="1"/>
      <c r="BN126" s="1"/>
      <c r="BO126" s="1"/>
    </row>
    <row r="127" spans="1:67" s="7" customFormat="1" ht="60.75" customHeight="1">
      <c r="A127" s="273" t="s">
        <v>334</v>
      </c>
      <c r="B127" s="209" t="s">
        <v>234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64"/>
      <c r="P127" s="227">
        <v>7</v>
      </c>
      <c r="Q127" s="226"/>
      <c r="R127" s="227">
        <v>6</v>
      </c>
      <c r="S127" s="225"/>
      <c r="T127" s="221">
        <f t="shared" si="9"/>
        <v>230</v>
      </c>
      <c r="U127" s="222"/>
      <c r="V127" s="223">
        <f t="shared" si="10"/>
        <v>128</v>
      </c>
      <c r="W127" s="224"/>
      <c r="X127" s="225">
        <v>96</v>
      </c>
      <c r="Y127" s="226"/>
      <c r="Z127" s="227">
        <v>32</v>
      </c>
      <c r="AA127" s="226"/>
      <c r="AB127" s="227"/>
      <c r="AC127" s="226"/>
      <c r="AD127" s="227"/>
      <c r="AE127" s="225"/>
      <c r="AF127" s="62"/>
      <c r="AG127" s="183"/>
      <c r="AH127" s="63"/>
      <c r="AI127" s="62"/>
      <c r="AJ127" s="183"/>
      <c r="AK127" s="63"/>
      <c r="AL127" s="62"/>
      <c r="AM127" s="183"/>
      <c r="AN127" s="63"/>
      <c r="AO127" s="62"/>
      <c r="AP127" s="183"/>
      <c r="AQ127" s="63"/>
      <c r="AR127" s="62"/>
      <c r="AS127" s="183"/>
      <c r="AT127" s="63"/>
      <c r="AU127" s="62">
        <v>130</v>
      </c>
      <c r="AV127" s="183">
        <v>64</v>
      </c>
      <c r="AW127" s="63">
        <v>3</v>
      </c>
      <c r="AX127" s="62">
        <v>100</v>
      </c>
      <c r="AY127" s="183">
        <v>64</v>
      </c>
      <c r="AZ127" s="64">
        <v>3</v>
      </c>
      <c r="BA127" s="62"/>
      <c r="BB127" s="183"/>
      <c r="BC127" s="63"/>
      <c r="BD127" s="228">
        <f t="shared" si="11"/>
        <v>6</v>
      </c>
      <c r="BE127" s="229"/>
      <c r="BF127" s="290" t="s">
        <v>321</v>
      </c>
      <c r="BG127" s="291"/>
      <c r="BH127" s="291"/>
      <c r="BI127" s="292"/>
      <c r="BK127" s="1"/>
      <c r="BL127" s="1"/>
      <c r="BM127" s="1"/>
      <c r="BN127" s="1"/>
      <c r="BO127" s="1"/>
    </row>
    <row r="128" spans="1:67" s="7" customFormat="1" ht="102" customHeight="1" thickBot="1">
      <c r="A128" s="560"/>
      <c r="B128" s="209" t="s">
        <v>235</v>
      </c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64"/>
      <c r="P128" s="227"/>
      <c r="Q128" s="226"/>
      <c r="R128" s="227"/>
      <c r="S128" s="225"/>
      <c r="T128" s="221">
        <f t="shared" si="9"/>
        <v>60</v>
      </c>
      <c r="U128" s="222"/>
      <c r="V128" s="223">
        <f t="shared" si="10"/>
        <v>0</v>
      </c>
      <c r="W128" s="224"/>
      <c r="X128" s="225"/>
      <c r="Y128" s="226"/>
      <c r="Z128" s="227"/>
      <c r="AA128" s="226"/>
      <c r="AB128" s="227"/>
      <c r="AC128" s="226"/>
      <c r="AD128" s="227"/>
      <c r="AE128" s="225"/>
      <c r="AF128" s="62"/>
      <c r="AG128" s="183"/>
      <c r="AH128" s="63"/>
      <c r="AI128" s="62"/>
      <c r="AJ128" s="183"/>
      <c r="AK128" s="63"/>
      <c r="AL128" s="62"/>
      <c r="AM128" s="183"/>
      <c r="AN128" s="63"/>
      <c r="AO128" s="62"/>
      <c r="AP128" s="183"/>
      <c r="AQ128" s="63"/>
      <c r="AR128" s="62"/>
      <c r="AS128" s="183"/>
      <c r="AT128" s="63"/>
      <c r="AU128" s="62"/>
      <c r="AV128" s="183"/>
      <c r="AW128" s="63"/>
      <c r="AX128" s="62">
        <v>60</v>
      </c>
      <c r="AY128" s="183"/>
      <c r="AZ128" s="64">
        <v>2</v>
      </c>
      <c r="BA128" s="62"/>
      <c r="BB128" s="183"/>
      <c r="BC128" s="63"/>
      <c r="BD128" s="228">
        <f t="shared" si="11"/>
        <v>2</v>
      </c>
      <c r="BE128" s="229"/>
      <c r="BF128" s="322"/>
      <c r="BG128" s="323"/>
      <c r="BH128" s="323"/>
      <c r="BI128" s="324"/>
      <c r="BK128" s="1"/>
      <c r="BL128" s="1"/>
      <c r="BM128" s="1"/>
      <c r="BN128" s="1"/>
      <c r="BO128" s="1"/>
    </row>
    <row r="129" spans="1:67" s="7" customFormat="1" ht="39.75" customHeight="1" thickBot="1">
      <c r="A129" s="204" t="s">
        <v>144</v>
      </c>
      <c r="B129" s="474" t="s">
        <v>141</v>
      </c>
      <c r="C129" s="475"/>
      <c r="D129" s="475"/>
      <c r="E129" s="475"/>
      <c r="F129" s="475"/>
      <c r="G129" s="475"/>
      <c r="H129" s="475"/>
      <c r="I129" s="475"/>
      <c r="J129" s="475"/>
      <c r="K129" s="475"/>
      <c r="L129" s="475"/>
      <c r="M129" s="475"/>
      <c r="N129" s="475"/>
      <c r="O129" s="476"/>
      <c r="P129" s="456"/>
      <c r="Q129" s="457"/>
      <c r="R129" s="456"/>
      <c r="S129" s="397"/>
      <c r="T129" s="477">
        <f>SUM(T130:U133)</f>
        <v>124</v>
      </c>
      <c r="U129" s="301"/>
      <c r="V129" s="300">
        <f>SUM(V130:W133)</f>
        <v>124</v>
      </c>
      <c r="W129" s="478"/>
      <c r="X129" s="479">
        <f>SUM(X130:Y133)</f>
        <v>26</v>
      </c>
      <c r="Y129" s="301"/>
      <c r="Z129" s="300"/>
      <c r="AA129" s="301"/>
      <c r="AB129" s="300">
        <f>SUM(AB130:AC133)</f>
        <v>98</v>
      </c>
      <c r="AC129" s="301"/>
      <c r="AD129" s="318"/>
      <c r="AE129" s="319"/>
      <c r="AF129" s="84"/>
      <c r="AG129" s="85"/>
      <c r="AH129" s="86"/>
      <c r="AI129" s="84"/>
      <c r="AJ129" s="85"/>
      <c r="AK129" s="86"/>
      <c r="AL129" s="84"/>
      <c r="AM129" s="85"/>
      <c r="AN129" s="86"/>
      <c r="AO129" s="84"/>
      <c r="AP129" s="85"/>
      <c r="AQ129" s="86"/>
      <c r="AR129" s="84"/>
      <c r="AS129" s="85"/>
      <c r="AT129" s="86"/>
      <c r="AU129" s="84"/>
      <c r="AV129" s="85"/>
      <c r="AW129" s="86"/>
      <c r="AX129" s="84"/>
      <c r="AY129" s="85"/>
      <c r="AZ129" s="86"/>
      <c r="BA129" s="84"/>
      <c r="BB129" s="85"/>
      <c r="BC129" s="86"/>
      <c r="BD129" s="480"/>
      <c r="BE129" s="481"/>
      <c r="BF129" s="361"/>
      <c r="BG129" s="362"/>
      <c r="BH129" s="362"/>
      <c r="BI129" s="363"/>
      <c r="BK129" s="1"/>
      <c r="BL129" s="1"/>
      <c r="BM129" s="1"/>
      <c r="BN129" s="1"/>
      <c r="BO129" s="1"/>
    </row>
    <row r="130" spans="1:67" s="7" customFormat="1" ht="39.75" customHeight="1">
      <c r="A130" s="198" t="s">
        <v>66</v>
      </c>
      <c r="B130" s="209" t="s">
        <v>222</v>
      </c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64"/>
      <c r="P130" s="227"/>
      <c r="Q130" s="226"/>
      <c r="R130" s="227" t="s">
        <v>326</v>
      </c>
      <c r="S130" s="225"/>
      <c r="T130" s="482">
        <f>SUM(AF130,AI130,AL130,AO130,AR130,AU130,AX130,BA130)</f>
        <v>16</v>
      </c>
      <c r="U130" s="483"/>
      <c r="V130" s="465">
        <f>SUM(AG130,AJ130,AM130,AP130,AS130,AV130,AY130,BB130)</f>
        <v>16</v>
      </c>
      <c r="W130" s="466"/>
      <c r="X130" s="310">
        <v>16</v>
      </c>
      <c r="Y130" s="339"/>
      <c r="Z130" s="309"/>
      <c r="AA130" s="339"/>
      <c r="AB130" s="309"/>
      <c r="AC130" s="339"/>
      <c r="AD130" s="309"/>
      <c r="AE130" s="310"/>
      <c r="AF130" s="87">
        <v>16</v>
      </c>
      <c r="AG130" s="88">
        <v>16</v>
      </c>
      <c r="AH130" s="89"/>
      <c r="AI130" s="87"/>
      <c r="AJ130" s="88"/>
      <c r="AK130" s="89"/>
      <c r="AL130" s="87"/>
      <c r="AM130" s="88"/>
      <c r="AN130" s="89"/>
      <c r="AO130" s="87"/>
      <c r="AP130" s="88"/>
      <c r="AQ130" s="89"/>
      <c r="AR130" s="87"/>
      <c r="AS130" s="88"/>
      <c r="AT130" s="89"/>
      <c r="AU130" s="87"/>
      <c r="AV130" s="88"/>
      <c r="AW130" s="89"/>
      <c r="AX130" s="87"/>
      <c r="AY130" s="88"/>
      <c r="AZ130" s="89"/>
      <c r="BA130" s="87"/>
      <c r="BB130" s="88"/>
      <c r="BC130" s="89"/>
      <c r="BD130" s="484"/>
      <c r="BE130" s="485"/>
      <c r="BF130" s="328" t="s">
        <v>400</v>
      </c>
      <c r="BG130" s="329"/>
      <c r="BH130" s="329"/>
      <c r="BI130" s="330"/>
      <c r="BK130" s="1"/>
      <c r="BL130" s="1"/>
      <c r="BM130" s="1"/>
      <c r="BN130" s="1"/>
      <c r="BO130" s="1"/>
    </row>
    <row r="131" spans="1:67" s="7" customFormat="1" ht="39.75" customHeight="1">
      <c r="A131" s="198" t="s">
        <v>131</v>
      </c>
      <c r="B131" s="209" t="s">
        <v>221</v>
      </c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64"/>
      <c r="P131" s="227"/>
      <c r="Q131" s="226"/>
      <c r="R131" s="227" t="s">
        <v>325</v>
      </c>
      <c r="S131" s="225"/>
      <c r="T131" s="482">
        <f>SUM(AF131,AI131,AL131,AO131,AR131,AU131,AX131,BA131)</f>
        <v>10</v>
      </c>
      <c r="U131" s="483"/>
      <c r="V131" s="465">
        <f>SUM(AG131,AJ131,AM131,AP131,AS131,AV131,AY131,BB131)</f>
        <v>10</v>
      </c>
      <c r="W131" s="466"/>
      <c r="X131" s="310">
        <v>10</v>
      </c>
      <c r="Y131" s="339"/>
      <c r="Z131" s="309"/>
      <c r="AA131" s="339"/>
      <c r="AB131" s="309"/>
      <c r="AC131" s="339"/>
      <c r="AD131" s="309"/>
      <c r="AE131" s="310"/>
      <c r="AF131" s="87"/>
      <c r="AG131" s="88"/>
      <c r="AH131" s="89"/>
      <c r="AI131" s="87">
        <v>10</v>
      </c>
      <c r="AJ131" s="88">
        <v>10</v>
      </c>
      <c r="AK131" s="89"/>
      <c r="AL131" s="87"/>
      <c r="AM131" s="88"/>
      <c r="AN131" s="89"/>
      <c r="AO131" s="87"/>
      <c r="AP131" s="88"/>
      <c r="AQ131" s="89"/>
      <c r="AR131" s="87"/>
      <c r="AS131" s="88"/>
      <c r="AT131" s="89"/>
      <c r="AU131" s="87"/>
      <c r="AV131" s="88"/>
      <c r="AW131" s="89"/>
      <c r="AX131" s="87"/>
      <c r="AY131" s="88"/>
      <c r="AZ131" s="89"/>
      <c r="BA131" s="87"/>
      <c r="BB131" s="88"/>
      <c r="BC131" s="89"/>
      <c r="BD131" s="484"/>
      <c r="BE131" s="485"/>
      <c r="BF131" s="293" t="s">
        <v>401</v>
      </c>
      <c r="BG131" s="294"/>
      <c r="BH131" s="294"/>
      <c r="BI131" s="295"/>
      <c r="BK131" s="1"/>
      <c r="BL131" s="1"/>
      <c r="BM131" s="1"/>
      <c r="BN131" s="1"/>
      <c r="BO131" s="1"/>
    </row>
    <row r="132" spans="1:67" s="7" customFormat="1" ht="39.75" customHeight="1">
      <c r="A132" s="202" t="s">
        <v>220</v>
      </c>
      <c r="B132" s="304" t="s">
        <v>224</v>
      </c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6"/>
      <c r="P132" s="307"/>
      <c r="Q132" s="308"/>
      <c r="R132" s="468" t="s">
        <v>328</v>
      </c>
      <c r="S132" s="469"/>
      <c r="T132" s="346">
        <f>SUM(AF132,AI132,AL132,AO132,AR132,AU132,AX132,BA132)</f>
        <v>66</v>
      </c>
      <c r="U132" s="347"/>
      <c r="V132" s="344">
        <f>SUM(AG132,AJ132,AM132,AP132,AS132,AV132,AY132,BB132)</f>
        <v>66</v>
      </c>
      <c r="W132" s="345"/>
      <c r="X132" s="302"/>
      <c r="Y132" s="303"/>
      <c r="Z132" s="311"/>
      <c r="AA132" s="303"/>
      <c r="AB132" s="311">
        <v>66</v>
      </c>
      <c r="AC132" s="303"/>
      <c r="AD132" s="311"/>
      <c r="AE132" s="302"/>
      <c r="AF132" s="90"/>
      <c r="AG132" s="91"/>
      <c r="AH132" s="92"/>
      <c r="AI132" s="90"/>
      <c r="AJ132" s="91"/>
      <c r="AK132" s="92"/>
      <c r="AL132" s="90"/>
      <c r="AM132" s="91"/>
      <c r="AN132" s="92"/>
      <c r="AO132" s="90"/>
      <c r="AP132" s="91"/>
      <c r="AQ132" s="92"/>
      <c r="AR132" s="90">
        <v>34</v>
      </c>
      <c r="AS132" s="91">
        <v>34</v>
      </c>
      <c r="AT132" s="92"/>
      <c r="AU132" s="90">
        <v>32</v>
      </c>
      <c r="AV132" s="91">
        <v>32</v>
      </c>
      <c r="AW132" s="92"/>
      <c r="AX132" s="90"/>
      <c r="AY132" s="91"/>
      <c r="AZ132" s="92"/>
      <c r="BA132" s="93"/>
      <c r="BB132" s="91"/>
      <c r="BC132" s="92"/>
      <c r="BD132" s="320"/>
      <c r="BE132" s="321"/>
      <c r="BF132" s="290" t="s">
        <v>284</v>
      </c>
      <c r="BG132" s="291"/>
      <c r="BH132" s="291"/>
      <c r="BI132" s="292"/>
      <c r="BK132" s="1"/>
      <c r="BL132" s="1"/>
      <c r="BM132" s="1"/>
      <c r="BN132" s="1"/>
      <c r="BO132" s="1"/>
    </row>
    <row r="133" spans="1:67" s="7" customFormat="1" ht="39.75" customHeight="1" thickBot="1">
      <c r="A133" s="205" t="s">
        <v>324</v>
      </c>
      <c r="B133" s="348" t="s">
        <v>223</v>
      </c>
      <c r="C133" s="349"/>
      <c r="D133" s="349"/>
      <c r="E133" s="349"/>
      <c r="F133" s="349"/>
      <c r="G133" s="349"/>
      <c r="H133" s="349"/>
      <c r="I133" s="349"/>
      <c r="J133" s="349"/>
      <c r="K133" s="349"/>
      <c r="L133" s="349"/>
      <c r="M133" s="349"/>
      <c r="N133" s="349"/>
      <c r="O133" s="350"/>
      <c r="P133" s="284"/>
      <c r="Q133" s="351"/>
      <c r="R133" s="284" t="s">
        <v>327</v>
      </c>
      <c r="S133" s="285"/>
      <c r="T133" s="286">
        <f>SUM(AF133,AI133,AL133,AO133,AR133,AU133,AX133,BA133)</f>
        <v>32</v>
      </c>
      <c r="U133" s="287"/>
      <c r="V133" s="312">
        <f>SUM(AG133,AJ133,AM133,AP133,AS133,AV133,AY133,BB133)</f>
        <v>32</v>
      </c>
      <c r="W133" s="313"/>
      <c r="X133" s="298"/>
      <c r="Y133" s="299"/>
      <c r="Z133" s="336"/>
      <c r="AA133" s="299"/>
      <c r="AB133" s="336">
        <v>32</v>
      </c>
      <c r="AC133" s="299"/>
      <c r="AD133" s="336"/>
      <c r="AE133" s="298"/>
      <c r="AF133" s="94"/>
      <c r="AG133" s="95"/>
      <c r="AH133" s="96"/>
      <c r="AI133" s="94"/>
      <c r="AJ133" s="95"/>
      <c r="AK133" s="96"/>
      <c r="AL133" s="94"/>
      <c r="AM133" s="95"/>
      <c r="AN133" s="96"/>
      <c r="AO133" s="94"/>
      <c r="AP133" s="95"/>
      <c r="AQ133" s="96"/>
      <c r="AR133" s="94"/>
      <c r="AS133" s="95"/>
      <c r="AT133" s="96"/>
      <c r="AU133" s="94"/>
      <c r="AV133" s="95"/>
      <c r="AW133" s="96"/>
      <c r="AX133" s="94"/>
      <c r="AY133" s="95"/>
      <c r="AZ133" s="96"/>
      <c r="BA133" s="94">
        <v>32</v>
      </c>
      <c r="BB133" s="95">
        <v>32</v>
      </c>
      <c r="BC133" s="96"/>
      <c r="BD133" s="337"/>
      <c r="BE133" s="338"/>
      <c r="BF133" s="325" t="s">
        <v>262</v>
      </c>
      <c r="BG133" s="326"/>
      <c r="BH133" s="326"/>
      <c r="BI133" s="327"/>
      <c r="BK133" s="1"/>
      <c r="BL133" s="1"/>
      <c r="BM133" s="1"/>
      <c r="BN133" s="1"/>
      <c r="BO133" s="1"/>
    </row>
    <row r="134" spans="1:67" s="7" customFormat="1" ht="63" customHeight="1" thickBot="1">
      <c r="A134" s="204" t="s">
        <v>140</v>
      </c>
      <c r="B134" s="474" t="s">
        <v>142</v>
      </c>
      <c r="C134" s="475"/>
      <c r="D134" s="475"/>
      <c r="E134" s="475"/>
      <c r="F134" s="475"/>
      <c r="G134" s="475"/>
      <c r="H134" s="475"/>
      <c r="I134" s="475"/>
      <c r="J134" s="475"/>
      <c r="K134" s="475"/>
      <c r="L134" s="475"/>
      <c r="M134" s="475"/>
      <c r="N134" s="475"/>
      <c r="O134" s="476"/>
      <c r="P134" s="456"/>
      <c r="Q134" s="457"/>
      <c r="R134" s="439" t="s">
        <v>238</v>
      </c>
      <c r="S134" s="433"/>
      <c r="T134" s="477">
        <f>SUM(T135:U136)</f>
        <v>400</v>
      </c>
      <c r="U134" s="301"/>
      <c r="V134" s="300">
        <f>SUM(V135:W136)</f>
        <v>364</v>
      </c>
      <c r="W134" s="478"/>
      <c r="X134" s="479"/>
      <c r="Y134" s="301"/>
      <c r="Z134" s="300"/>
      <c r="AA134" s="301"/>
      <c r="AB134" s="300">
        <f>SUM(AB135:AC136)</f>
        <v>364</v>
      </c>
      <c r="AC134" s="301"/>
      <c r="AD134" s="318"/>
      <c r="AE134" s="319"/>
      <c r="AF134" s="84"/>
      <c r="AG134" s="85"/>
      <c r="AH134" s="86"/>
      <c r="AI134" s="84"/>
      <c r="AJ134" s="85"/>
      <c r="AK134" s="86"/>
      <c r="AL134" s="84"/>
      <c r="AM134" s="85"/>
      <c r="AN134" s="86"/>
      <c r="AO134" s="84"/>
      <c r="AP134" s="85"/>
      <c r="AQ134" s="86"/>
      <c r="AR134" s="84"/>
      <c r="AS134" s="85"/>
      <c r="AT134" s="86"/>
      <c r="AU134" s="84"/>
      <c r="AV134" s="85"/>
      <c r="AW134" s="86"/>
      <c r="AX134" s="84"/>
      <c r="AY134" s="85"/>
      <c r="AZ134" s="86"/>
      <c r="BA134" s="84"/>
      <c r="BB134" s="85"/>
      <c r="BC134" s="86"/>
      <c r="BD134" s="480"/>
      <c r="BE134" s="481"/>
      <c r="BF134" s="361"/>
      <c r="BG134" s="362"/>
      <c r="BH134" s="362"/>
      <c r="BI134" s="363"/>
      <c r="BK134" s="1"/>
      <c r="BL134" s="1"/>
      <c r="BM134" s="1"/>
      <c r="BN134" s="1"/>
      <c r="BO134" s="1"/>
    </row>
    <row r="135" spans="1:67" s="7" customFormat="1" ht="39.75" customHeight="1">
      <c r="A135" s="206" t="s">
        <v>70</v>
      </c>
      <c r="B135" s="352" t="s">
        <v>224</v>
      </c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4"/>
      <c r="P135" s="355"/>
      <c r="Q135" s="356"/>
      <c r="R135" s="486" t="s">
        <v>238</v>
      </c>
      <c r="S135" s="487"/>
      <c r="T135" s="488">
        <f>SUM(AF135,AI135,AL135,AO135,AR135,AU135,AX135,BA135)</f>
        <v>330</v>
      </c>
      <c r="U135" s="489"/>
      <c r="V135" s="490">
        <f>SUM(AG135,AJ135,AM135,AP135,AS135,AV135,AY135,BB135)</f>
        <v>330</v>
      </c>
      <c r="W135" s="491"/>
      <c r="X135" s="315"/>
      <c r="Y135" s="335"/>
      <c r="Z135" s="314"/>
      <c r="AA135" s="335"/>
      <c r="AB135" s="314">
        <v>330</v>
      </c>
      <c r="AC135" s="335"/>
      <c r="AD135" s="314"/>
      <c r="AE135" s="315"/>
      <c r="AF135" s="97">
        <v>68</v>
      </c>
      <c r="AG135" s="98">
        <v>68</v>
      </c>
      <c r="AH135" s="99"/>
      <c r="AI135" s="97">
        <v>64</v>
      </c>
      <c r="AJ135" s="98">
        <v>64</v>
      </c>
      <c r="AK135" s="99"/>
      <c r="AL135" s="97">
        <v>68</v>
      </c>
      <c r="AM135" s="98">
        <v>68</v>
      </c>
      <c r="AN135" s="99"/>
      <c r="AO135" s="97">
        <v>64</v>
      </c>
      <c r="AP135" s="98">
        <v>64</v>
      </c>
      <c r="AQ135" s="99"/>
      <c r="AR135" s="97">
        <v>34</v>
      </c>
      <c r="AS135" s="98">
        <v>34</v>
      </c>
      <c r="AT135" s="99"/>
      <c r="AU135" s="97">
        <v>32</v>
      </c>
      <c r="AV135" s="98">
        <v>32</v>
      </c>
      <c r="AW135" s="99"/>
      <c r="AX135" s="97"/>
      <c r="AY135" s="98"/>
      <c r="AZ135" s="99"/>
      <c r="BA135" s="100"/>
      <c r="BB135" s="98"/>
      <c r="BC135" s="99"/>
      <c r="BD135" s="333"/>
      <c r="BE135" s="334"/>
      <c r="BF135" s="328" t="s">
        <v>284</v>
      </c>
      <c r="BG135" s="329"/>
      <c r="BH135" s="329"/>
      <c r="BI135" s="330"/>
      <c r="BK135" s="1"/>
      <c r="BL135" s="1"/>
      <c r="BM135" s="1"/>
      <c r="BN135" s="1"/>
      <c r="BO135" s="1"/>
    </row>
    <row r="136" spans="1:67" s="7" customFormat="1" ht="62.25" customHeight="1" thickBot="1">
      <c r="A136" s="198" t="s">
        <v>109</v>
      </c>
      <c r="B136" s="348" t="s">
        <v>171</v>
      </c>
      <c r="C136" s="349"/>
      <c r="D136" s="349"/>
      <c r="E136" s="349"/>
      <c r="F136" s="349"/>
      <c r="G136" s="349"/>
      <c r="H136" s="349"/>
      <c r="I136" s="349"/>
      <c r="J136" s="349"/>
      <c r="K136" s="349"/>
      <c r="L136" s="349"/>
      <c r="M136" s="349"/>
      <c r="N136" s="349"/>
      <c r="O136" s="350"/>
      <c r="P136" s="227"/>
      <c r="Q136" s="226"/>
      <c r="R136" s="227" t="s">
        <v>326</v>
      </c>
      <c r="S136" s="225"/>
      <c r="T136" s="482">
        <f>SUM(AF136,AI136,AL136,AO136,AR136,AU136,AX136,BA136)</f>
        <v>70</v>
      </c>
      <c r="U136" s="483"/>
      <c r="V136" s="465">
        <f>SUM(AG136,AJ136,AM136,AP136,AS136,AV136,AY136,BB136)</f>
        <v>34</v>
      </c>
      <c r="W136" s="466"/>
      <c r="X136" s="310"/>
      <c r="Y136" s="339"/>
      <c r="Z136" s="309"/>
      <c r="AA136" s="339"/>
      <c r="AB136" s="309">
        <v>34</v>
      </c>
      <c r="AC136" s="339"/>
      <c r="AD136" s="309"/>
      <c r="AE136" s="310"/>
      <c r="AF136" s="87">
        <v>70</v>
      </c>
      <c r="AG136" s="88">
        <v>34</v>
      </c>
      <c r="AH136" s="89"/>
      <c r="AI136" s="87"/>
      <c r="AJ136" s="88"/>
      <c r="AK136" s="89"/>
      <c r="AL136" s="87"/>
      <c r="AM136" s="88"/>
      <c r="AN136" s="175"/>
      <c r="AO136" s="87"/>
      <c r="AP136" s="88"/>
      <c r="AQ136" s="89"/>
      <c r="AR136" s="188"/>
      <c r="AS136" s="88"/>
      <c r="AT136" s="89"/>
      <c r="AU136" s="87"/>
      <c r="AV136" s="88"/>
      <c r="AW136" s="89"/>
      <c r="AX136" s="87"/>
      <c r="AY136" s="88"/>
      <c r="AZ136" s="89"/>
      <c r="BA136" s="87"/>
      <c r="BB136" s="88"/>
      <c r="BC136" s="89"/>
      <c r="BD136" s="228"/>
      <c r="BE136" s="229"/>
      <c r="BF136" s="379" t="s">
        <v>262</v>
      </c>
      <c r="BG136" s="380"/>
      <c r="BH136" s="380"/>
      <c r="BI136" s="381"/>
      <c r="BK136" s="1"/>
      <c r="BL136" s="1"/>
      <c r="BM136" s="1"/>
      <c r="BN136" s="1"/>
      <c r="BO136" s="1"/>
    </row>
    <row r="137" spans="1:67" s="7" customFormat="1" ht="30" customHeight="1" thickBot="1">
      <c r="A137" s="492" t="s">
        <v>130</v>
      </c>
      <c r="B137" s="493"/>
      <c r="C137" s="493"/>
      <c r="D137" s="493"/>
      <c r="E137" s="493"/>
      <c r="F137" s="493"/>
      <c r="G137" s="493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4"/>
      <c r="T137" s="331">
        <f>SUM(T36,T88)</f>
        <v>7900</v>
      </c>
      <c r="U137" s="395"/>
      <c r="V137" s="439">
        <f>SUM(V36,V88)</f>
        <v>3598</v>
      </c>
      <c r="W137" s="332"/>
      <c r="X137" s="451">
        <f>SUM(X36,X88)</f>
        <v>2106</v>
      </c>
      <c r="Y137" s="340"/>
      <c r="Z137" s="340">
        <f>SUM(Z36,Z88)</f>
        <v>724</v>
      </c>
      <c r="AA137" s="340"/>
      <c r="AB137" s="340">
        <f>SUM(AB36,AB88)</f>
        <v>656</v>
      </c>
      <c r="AC137" s="340"/>
      <c r="AD137" s="340">
        <f>SUM(AD36,AD88)</f>
        <v>112</v>
      </c>
      <c r="AE137" s="341"/>
      <c r="AF137" s="186">
        <f aca="true" t="shared" si="12" ref="AF137:BC137">SUM(AF37:AF87,AF89:AF121)</f>
        <v>1066</v>
      </c>
      <c r="AG137" s="190">
        <f t="shared" si="12"/>
        <v>500</v>
      </c>
      <c r="AH137" s="187">
        <f t="shared" si="12"/>
        <v>28</v>
      </c>
      <c r="AI137" s="186">
        <f t="shared" si="12"/>
        <v>1070</v>
      </c>
      <c r="AJ137" s="190">
        <f t="shared" si="12"/>
        <v>518</v>
      </c>
      <c r="AK137" s="187">
        <f t="shared" si="12"/>
        <v>29</v>
      </c>
      <c r="AL137" s="186">
        <f t="shared" si="12"/>
        <v>1062</v>
      </c>
      <c r="AM137" s="190">
        <f t="shared" si="12"/>
        <v>504</v>
      </c>
      <c r="AN137" s="187">
        <f t="shared" si="12"/>
        <v>28</v>
      </c>
      <c r="AO137" s="186">
        <f t="shared" si="12"/>
        <v>1070</v>
      </c>
      <c r="AP137" s="190">
        <f t="shared" si="12"/>
        <v>460</v>
      </c>
      <c r="AQ137" s="187">
        <f t="shared" si="12"/>
        <v>26</v>
      </c>
      <c r="AR137" s="186">
        <f t="shared" si="12"/>
        <v>1130</v>
      </c>
      <c r="AS137" s="190">
        <f t="shared" si="12"/>
        <v>496</v>
      </c>
      <c r="AT137" s="187">
        <f t="shared" si="12"/>
        <v>29</v>
      </c>
      <c r="AU137" s="186">
        <f t="shared" si="12"/>
        <v>1004</v>
      </c>
      <c r="AV137" s="190">
        <f t="shared" si="12"/>
        <v>460</v>
      </c>
      <c r="AW137" s="187">
        <f t="shared" si="12"/>
        <v>25</v>
      </c>
      <c r="AX137" s="186">
        <f t="shared" si="12"/>
        <v>1028</v>
      </c>
      <c r="AY137" s="190">
        <f t="shared" si="12"/>
        <v>448</v>
      </c>
      <c r="AZ137" s="187">
        <f t="shared" si="12"/>
        <v>29</v>
      </c>
      <c r="BA137" s="186">
        <f t="shared" si="12"/>
        <v>470</v>
      </c>
      <c r="BB137" s="190">
        <f t="shared" si="12"/>
        <v>212</v>
      </c>
      <c r="BC137" s="187">
        <f t="shared" si="12"/>
        <v>13</v>
      </c>
      <c r="BD137" s="331">
        <f>SUM(BD36,BD88)</f>
        <v>207</v>
      </c>
      <c r="BE137" s="332"/>
      <c r="BF137" s="396"/>
      <c r="BG137" s="397"/>
      <c r="BH137" s="397"/>
      <c r="BI137" s="398"/>
      <c r="BK137" s="1"/>
      <c r="BL137" s="1"/>
      <c r="BM137" s="1"/>
      <c r="BN137" s="1"/>
      <c r="BO137" s="1"/>
    </row>
    <row r="138" spans="1:67" s="7" customFormat="1" ht="30" customHeight="1" hidden="1" thickBot="1">
      <c r="A138" s="101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3"/>
      <c r="U138" s="104"/>
      <c r="V138" s="105"/>
      <c r="W138" s="174"/>
      <c r="X138" s="106"/>
      <c r="Y138" s="104"/>
      <c r="Z138" s="107"/>
      <c r="AA138" s="108"/>
      <c r="AB138" s="107"/>
      <c r="AC138" s="108"/>
      <c r="AD138" s="107"/>
      <c r="AE138" s="109"/>
      <c r="AF138" s="103">
        <f>54*21-70</f>
        <v>1064</v>
      </c>
      <c r="AG138" s="106">
        <f>32*17</f>
        <v>544</v>
      </c>
      <c r="AH138" s="174">
        <v>30</v>
      </c>
      <c r="AI138" s="103">
        <f>54*20</f>
        <v>1080</v>
      </c>
      <c r="AJ138" s="106">
        <f>32*16</f>
        <v>512</v>
      </c>
      <c r="AK138" s="174">
        <v>27</v>
      </c>
      <c r="AL138" s="103">
        <f>54*21</f>
        <v>1134</v>
      </c>
      <c r="AM138" s="106">
        <f>32*17</f>
        <v>544</v>
      </c>
      <c r="AN138" s="174">
        <v>30</v>
      </c>
      <c r="AO138" s="103">
        <f>54*20</f>
        <v>1080</v>
      </c>
      <c r="AP138" s="106">
        <f>32*16</f>
        <v>512</v>
      </c>
      <c r="AQ138" s="174">
        <v>24</v>
      </c>
      <c r="AR138" s="103">
        <f>54*21</f>
        <v>1134</v>
      </c>
      <c r="AS138" s="106">
        <f>32*17</f>
        <v>544</v>
      </c>
      <c r="AT138" s="174">
        <v>30</v>
      </c>
      <c r="AU138" s="103">
        <f>54*20</f>
        <v>1080</v>
      </c>
      <c r="AV138" s="106">
        <f>32*16</f>
        <v>512</v>
      </c>
      <c r="AW138" s="174">
        <v>24</v>
      </c>
      <c r="AX138" s="103">
        <f>54*19</f>
        <v>1026</v>
      </c>
      <c r="AY138" s="106">
        <f>30*16</f>
        <v>480</v>
      </c>
      <c r="AZ138" s="174">
        <v>30</v>
      </c>
      <c r="BA138" s="103">
        <f>54*9</f>
        <v>486</v>
      </c>
      <c r="BB138" s="106">
        <f>30*8</f>
        <v>240</v>
      </c>
      <c r="BC138" s="176">
        <v>12</v>
      </c>
      <c r="BD138" s="316">
        <f>SUM(AH137,AK137,AN137,AQ137,AT137,AW137,AZ137,BC137)</f>
        <v>207</v>
      </c>
      <c r="BE138" s="317"/>
      <c r="BF138" s="359">
        <f>SUM(AH138,AK138,AN138,AQ138,AT138,AW138,AZ138,BC138)</f>
        <v>207</v>
      </c>
      <c r="BG138" s="360"/>
      <c r="BH138" s="110"/>
      <c r="BI138" s="111"/>
      <c r="BK138" s="1"/>
      <c r="BL138" s="1"/>
      <c r="BM138" s="1"/>
      <c r="BN138" s="1"/>
      <c r="BO138" s="1"/>
    </row>
    <row r="139" spans="1:67" s="7" customFormat="1" ht="30" customHeight="1" hidden="1" thickBot="1">
      <c r="A139" s="101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3"/>
      <c r="U139" s="104"/>
      <c r="V139" s="105"/>
      <c r="W139" s="174"/>
      <c r="X139" s="106"/>
      <c r="Y139" s="104"/>
      <c r="Z139" s="107"/>
      <c r="AA139" s="108"/>
      <c r="AB139" s="107"/>
      <c r="AC139" s="108"/>
      <c r="AD139" s="107"/>
      <c r="AE139" s="109"/>
      <c r="AF139" s="103">
        <f>50*21</f>
        <v>1050</v>
      </c>
      <c r="AG139" s="106"/>
      <c r="AH139" s="174"/>
      <c r="AI139" s="103">
        <f>50*20</f>
        <v>1000</v>
      </c>
      <c r="AJ139" s="106"/>
      <c r="AK139" s="174"/>
      <c r="AL139" s="103">
        <f>50*21</f>
        <v>1050</v>
      </c>
      <c r="AM139" s="106"/>
      <c r="AN139" s="174"/>
      <c r="AO139" s="103">
        <f>50*20</f>
        <v>1000</v>
      </c>
      <c r="AP139" s="106"/>
      <c r="AQ139" s="174"/>
      <c r="AR139" s="103">
        <f>50*21</f>
        <v>1050</v>
      </c>
      <c r="AS139" s="106"/>
      <c r="AT139" s="174"/>
      <c r="AU139" s="103">
        <f>50*20</f>
        <v>1000</v>
      </c>
      <c r="AV139" s="106"/>
      <c r="AW139" s="174"/>
      <c r="AX139" s="103">
        <f>50*19</f>
        <v>950</v>
      </c>
      <c r="AY139" s="106"/>
      <c r="AZ139" s="174"/>
      <c r="BA139" s="103">
        <f>50*9</f>
        <v>450</v>
      </c>
      <c r="BB139" s="106"/>
      <c r="BC139" s="176"/>
      <c r="BD139" s="173"/>
      <c r="BE139" s="174"/>
      <c r="BF139" s="112"/>
      <c r="BG139" s="109"/>
      <c r="BH139" s="110"/>
      <c r="BI139" s="111"/>
      <c r="BK139" s="1"/>
      <c r="BL139" s="1"/>
      <c r="BM139" s="1"/>
      <c r="BN139" s="1"/>
      <c r="BO139" s="1"/>
    </row>
    <row r="140" spans="1:67" s="7" customFormat="1" ht="30" customHeight="1" hidden="1" thickBot="1">
      <c r="A140" s="101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3"/>
      <c r="U140" s="104"/>
      <c r="V140" s="105"/>
      <c r="W140" s="174"/>
      <c r="X140" s="106"/>
      <c r="Y140" s="104"/>
      <c r="Z140" s="107"/>
      <c r="AA140" s="108"/>
      <c r="AB140" s="107"/>
      <c r="AC140" s="108"/>
      <c r="AD140" s="107"/>
      <c r="AE140" s="109"/>
      <c r="AF140" s="103"/>
      <c r="AG140" s="106">
        <f>AG137/17</f>
        <v>29.41176470588235</v>
      </c>
      <c r="AH140" s="174"/>
      <c r="AI140" s="103"/>
      <c r="AJ140" s="113">
        <f>AJ137/16</f>
        <v>32.375</v>
      </c>
      <c r="AK140" s="174"/>
      <c r="AL140" s="103"/>
      <c r="AM140" s="106">
        <f>AM137/17</f>
        <v>29.647058823529413</v>
      </c>
      <c r="AN140" s="174"/>
      <c r="AO140" s="103"/>
      <c r="AP140" s="113">
        <f>AP137/16</f>
        <v>28.75</v>
      </c>
      <c r="AQ140" s="174"/>
      <c r="AR140" s="103"/>
      <c r="AS140" s="113">
        <f>AS137/17</f>
        <v>29.176470588235293</v>
      </c>
      <c r="AT140" s="174"/>
      <c r="AU140" s="103"/>
      <c r="AV140" s="113">
        <f>AV137/16</f>
        <v>28.75</v>
      </c>
      <c r="AW140" s="174"/>
      <c r="AX140" s="103"/>
      <c r="AY140" s="113">
        <f>AY137/16</f>
        <v>28</v>
      </c>
      <c r="AZ140" s="174"/>
      <c r="BA140" s="103"/>
      <c r="BB140" s="113">
        <f>BB137/8</f>
        <v>26.5</v>
      </c>
      <c r="BC140" s="174"/>
      <c r="BD140" s="288">
        <f>BD138+15+6+6+3+3</f>
        <v>240</v>
      </c>
      <c r="BE140" s="289"/>
      <c r="BF140" s="357">
        <f>BF138+15+6+6+3+3</f>
        <v>240</v>
      </c>
      <c r="BG140" s="358"/>
      <c r="BH140" s="110"/>
      <c r="BI140" s="111"/>
      <c r="BK140" s="1"/>
      <c r="BL140" s="1"/>
      <c r="BM140" s="1"/>
      <c r="BN140" s="1"/>
      <c r="BO140" s="1"/>
    </row>
    <row r="141" spans="1:67" s="7" customFormat="1" ht="33" customHeight="1">
      <c r="A141" s="293" t="s">
        <v>19</v>
      </c>
      <c r="B141" s="495"/>
      <c r="C141" s="495"/>
      <c r="D141" s="495"/>
      <c r="E141" s="495"/>
      <c r="F141" s="495"/>
      <c r="G141" s="495"/>
      <c r="H141" s="495"/>
      <c r="I141" s="495"/>
      <c r="J141" s="495"/>
      <c r="K141" s="495"/>
      <c r="L141" s="495"/>
      <c r="M141" s="495"/>
      <c r="N141" s="495"/>
      <c r="O141" s="495"/>
      <c r="P141" s="495"/>
      <c r="Q141" s="495"/>
      <c r="R141" s="495"/>
      <c r="S141" s="495"/>
      <c r="T141" s="265"/>
      <c r="U141" s="253"/>
      <c r="V141" s="252"/>
      <c r="W141" s="266"/>
      <c r="X141" s="496"/>
      <c r="Y141" s="253"/>
      <c r="Z141" s="252"/>
      <c r="AA141" s="253"/>
      <c r="AB141" s="252"/>
      <c r="AC141" s="253"/>
      <c r="AD141" s="252"/>
      <c r="AE141" s="496"/>
      <c r="AF141" s="265">
        <v>29</v>
      </c>
      <c r="AG141" s="496"/>
      <c r="AH141" s="266"/>
      <c r="AI141" s="265">
        <v>32</v>
      </c>
      <c r="AJ141" s="496"/>
      <c r="AK141" s="266"/>
      <c r="AL141" s="265">
        <v>30</v>
      </c>
      <c r="AM141" s="496"/>
      <c r="AN141" s="266"/>
      <c r="AO141" s="265">
        <v>29</v>
      </c>
      <c r="AP141" s="496"/>
      <c r="AQ141" s="266"/>
      <c r="AR141" s="265">
        <v>29</v>
      </c>
      <c r="AS141" s="496"/>
      <c r="AT141" s="266"/>
      <c r="AU141" s="265">
        <v>29</v>
      </c>
      <c r="AV141" s="496"/>
      <c r="AW141" s="266"/>
      <c r="AX141" s="265">
        <v>28</v>
      </c>
      <c r="AY141" s="496"/>
      <c r="AZ141" s="266"/>
      <c r="BA141" s="265">
        <v>27</v>
      </c>
      <c r="BB141" s="496"/>
      <c r="BC141" s="266"/>
      <c r="BD141" s="265"/>
      <c r="BE141" s="266"/>
      <c r="BF141" s="497"/>
      <c r="BG141" s="487"/>
      <c r="BH141" s="487"/>
      <c r="BI141" s="498"/>
      <c r="BK141" s="1"/>
      <c r="BL141" s="1"/>
      <c r="BM141" s="1"/>
      <c r="BN141" s="1"/>
      <c r="BO141" s="1"/>
    </row>
    <row r="142" spans="1:67" s="7" customFormat="1" ht="31.5" customHeight="1">
      <c r="A142" s="293" t="s">
        <v>20</v>
      </c>
      <c r="B142" s="495"/>
      <c r="C142" s="495"/>
      <c r="D142" s="495"/>
      <c r="E142" s="495"/>
      <c r="F142" s="495"/>
      <c r="G142" s="495"/>
      <c r="H142" s="495"/>
      <c r="I142" s="495"/>
      <c r="J142" s="495"/>
      <c r="K142" s="495"/>
      <c r="L142" s="495"/>
      <c r="M142" s="495"/>
      <c r="N142" s="495"/>
      <c r="O142" s="495"/>
      <c r="P142" s="495"/>
      <c r="Q142" s="495"/>
      <c r="R142" s="495"/>
      <c r="S142" s="495"/>
      <c r="T142" s="228">
        <f>SUM(AF142:BC142)</f>
        <v>4</v>
      </c>
      <c r="U142" s="226"/>
      <c r="V142" s="227"/>
      <c r="W142" s="229"/>
      <c r="X142" s="225"/>
      <c r="Y142" s="226"/>
      <c r="Z142" s="227"/>
      <c r="AA142" s="226"/>
      <c r="AB142" s="227"/>
      <c r="AC142" s="226"/>
      <c r="AD142" s="227"/>
      <c r="AE142" s="225"/>
      <c r="AF142" s="228"/>
      <c r="AG142" s="225"/>
      <c r="AH142" s="229"/>
      <c r="AI142" s="228"/>
      <c r="AJ142" s="225"/>
      <c r="AK142" s="229"/>
      <c r="AL142" s="228"/>
      <c r="AM142" s="225"/>
      <c r="AN142" s="229"/>
      <c r="AO142" s="228">
        <v>1</v>
      </c>
      <c r="AP142" s="225"/>
      <c r="AQ142" s="229"/>
      <c r="AR142" s="228">
        <v>1</v>
      </c>
      <c r="AS142" s="225"/>
      <c r="AT142" s="229"/>
      <c r="AU142" s="228">
        <v>1</v>
      </c>
      <c r="AV142" s="225"/>
      <c r="AW142" s="229"/>
      <c r="AX142" s="228">
        <v>1</v>
      </c>
      <c r="AY142" s="225"/>
      <c r="AZ142" s="229"/>
      <c r="BA142" s="228"/>
      <c r="BB142" s="225"/>
      <c r="BC142" s="229"/>
      <c r="BD142" s="228"/>
      <c r="BE142" s="229"/>
      <c r="BF142" s="228"/>
      <c r="BG142" s="225"/>
      <c r="BH142" s="225"/>
      <c r="BI142" s="229"/>
      <c r="BK142" s="1"/>
      <c r="BL142" s="1"/>
      <c r="BM142" s="1"/>
      <c r="BN142" s="1"/>
      <c r="BO142" s="1"/>
    </row>
    <row r="143" spans="1:67" s="7" customFormat="1" ht="30" customHeight="1">
      <c r="A143" s="293" t="s">
        <v>2</v>
      </c>
      <c r="B143" s="495"/>
      <c r="C143" s="495"/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5"/>
      <c r="R143" s="495"/>
      <c r="S143" s="495"/>
      <c r="T143" s="228">
        <f>SUM(AF143:BC143)</f>
        <v>7</v>
      </c>
      <c r="U143" s="226"/>
      <c r="V143" s="227"/>
      <c r="W143" s="229"/>
      <c r="X143" s="225"/>
      <c r="Y143" s="226"/>
      <c r="Z143" s="227"/>
      <c r="AA143" s="226"/>
      <c r="AB143" s="227"/>
      <c r="AC143" s="226"/>
      <c r="AD143" s="227"/>
      <c r="AE143" s="225"/>
      <c r="AF143" s="228">
        <v>1</v>
      </c>
      <c r="AG143" s="225"/>
      <c r="AH143" s="229"/>
      <c r="AI143" s="228"/>
      <c r="AJ143" s="225"/>
      <c r="AK143" s="229"/>
      <c r="AL143" s="228">
        <v>2</v>
      </c>
      <c r="AM143" s="225"/>
      <c r="AN143" s="229"/>
      <c r="AO143" s="228">
        <v>1</v>
      </c>
      <c r="AP143" s="225"/>
      <c r="AQ143" s="229"/>
      <c r="AR143" s="228"/>
      <c r="AS143" s="225"/>
      <c r="AT143" s="229"/>
      <c r="AU143" s="228">
        <v>1</v>
      </c>
      <c r="AV143" s="225"/>
      <c r="AW143" s="229"/>
      <c r="AX143" s="228">
        <v>1</v>
      </c>
      <c r="AY143" s="225"/>
      <c r="AZ143" s="229"/>
      <c r="BA143" s="228">
        <v>1</v>
      </c>
      <c r="BB143" s="225"/>
      <c r="BC143" s="229"/>
      <c r="BD143" s="228"/>
      <c r="BE143" s="229"/>
      <c r="BF143" s="228"/>
      <c r="BG143" s="225"/>
      <c r="BH143" s="225"/>
      <c r="BI143" s="229"/>
      <c r="BK143" s="1"/>
      <c r="BL143" s="1"/>
      <c r="BM143" s="1"/>
      <c r="BN143" s="1"/>
      <c r="BO143" s="1"/>
    </row>
    <row r="144" spans="1:67" s="7" customFormat="1" ht="30" customHeight="1">
      <c r="A144" s="293" t="s">
        <v>21</v>
      </c>
      <c r="B144" s="495"/>
      <c r="C144" s="495"/>
      <c r="D144" s="495"/>
      <c r="E144" s="495"/>
      <c r="F144" s="495"/>
      <c r="G144" s="495"/>
      <c r="H144" s="495"/>
      <c r="I144" s="495"/>
      <c r="J144" s="495"/>
      <c r="K144" s="495"/>
      <c r="L144" s="495"/>
      <c r="M144" s="495"/>
      <c r="N144" s="495"/>
      <c r="O144" s="495"/>
      <c r="P144" s="495"/>
      <c r="Q144" s="495"/>
      <c r="R144" s="495"/>
      <c r="S144" s="495"/>
      <c r="T144" s="228">
        <f>SUM(AF144:BC144)</f>
        <v>33</v>
      </c>
      <c r="U144" s="226"/>
      <c r="V144" s="227"/>
      <c r="W144" s="229"/>
      <c r="X144" s="225"/>
      <c r="Y144" s="226"/>
      <c r="Z144" s="227"/>
      <c r="AA144" s="226"/>
      <c r="AB144" s="227"/>
      <c r="AC144" s="226"/>
      <c r="AD144" s="227"/>
      <c r="AE144" s="225"/>
      <c r="AF144" s="228">
        <v>5</v>
      </c>
      <c r="AG144" s="225"/>
      <c r="AH144" s="229"/>
      <c r="AI144" s="228">
        <v>4</v>
      </c>
      <c r="AJ144" s="225"/>
      <c r="AK144" s="229"/>
      <c r="AL144" s="228">
        <v>4</v>
      </c>
      <c r="AM144" s="225"/>
      <c r="AN144" s="229"/>
      <c r="AO144" s="228">
        <v>4</v>
      </c>
      <c r="AP144" s="225"/>
      <c r="AQ144" s="229"/>
      <c r="AR144" s="228">
        <v>4</v>
      </c>
      <c r="AS144" s="225"/>
      <c r="AT144" s="229"/>
      <c r="AU144" s="228">
        <v>5</v>
      </c>
      <c r="AV144" s="225"/>
      <c r="AW144" s="229"/>
      <c r="AX144" s="228">
        <v>5</v>
      </c>
      <c r="AY144" s="225"/>
      <c r="AZ144" s="229"/>
      <c r="BA144" s="228">
        <v>2</v>
      </c>
      <c r="BB144" s="225"/>
      <c r="BC144" s="229"/>
      <c r="BD144" s="228"/>
      <c r="BE144" s="229"/>
      <c r="BF144" s="228"/>
      <c r="BG144" s="225"/>
      <c r="BH144" s="225"/>
      <c r="BI144" s="229"/>
      <c r="BK144" s="1"/>
      <c r="BL144" s="1"/>
      <c r="BM144" s="1"/>
      <c r="BN144" s="1"/>
      <c r="BO144" s="1"/>
    </row>
    <row r="145" spans="1:67" s="7" customFormat="1" ht="30" customHeight="1" thickBot="1">
      <c r="A145" s="322" t="s">
        <v>22</v>
      </c>
      <c r="B145" s="507"/>
      <c r="C145" s="507"/>
      <c r="D145" s="507"/>
      <c r="E145" s="507"/>
      <c r="F145" s="507"/>
      <c r="G145" s="507"/>
      <c r="H145" s="507"/>
      <c r="I145" s="507"/>
      <c r="J145" s="507"/>
      <c r="K145" s="507"/>
      <c r="L145" s="507"/>
      <c r="M145" s="507"/>
      <c r="N145" s="507"/>
      <c r="O145" s="507"/>
      <c r="P145" s="507"/>
      <c r="Q145" s="507"/>
      <c r="R145" s="507"/>
      <c r="S145" s="507"/>
      <c r="T145" s="499">
        <f>SUM(AF145:BC145)</f>
        <v>22</v>
      </c>
      <c r="U145" s="351"/>
      <c r="V145" s="284"/>
      <c r="W145" s="500"/>
      <c r="X145" s="285"/>
      <c r="Y145" s="351"/>
      <c r="Z145" s="284"/>
      <c r="AA145" s="351"/>
      <c r="AB145" s="284"/>
      <c r="AC145" s="351"/>
      <c r="AD145" s="284"/>
      <c r="AE145" s="285"/>
      <c r="AF145" s="499">
        <v>2</v>
      </c>
      <c r="AG145" s="285"/>
      <c r="AH145" s="500"/>
      <c r="AI145" s="499">
        <v>4</v>
      </c>
      <c r="AJ145" s="285"/>
      <c r="AK145" s="500"/>
      <c r="AL145" s="499">
        <v>4</v>
      </c>
      <c r="AM145" s="285"/>
      <c r="AN145" s="500"/>
      <c r="AO145" s="499">
        <v>2</v>
      </c>
      <c r="AP145" s="285"/>
      <c r="AQ145" s="500"/>
      <c r="AR145" s="499">
        <v>3</v>
      </c>
      <c r="AS145" s="285"/>
      <c r="AT145" s="500"/>
      <c r="AU145" s="499">
        <v>2</v>
      </c>
      <c r="AV145" s="285"/>
      <c r="AW145" s="500"/>
      <c r="AX145" s="499">
        <v>3</v>
      </c>
      <c r="AY145" s="285"/>
      <c r="AZ145" s="500"/>
      <c r="BA145" s="499">
        <v>2</v>
      </c>
      <c r="BB145" s="285"/>
      <c r="BC145" s="500"/>
      <c r="BD145" s="499"/>
      <c r="BE145" s="500"/>
      <c r="BF145" s="499"/>
      <c r="BG145" s="285"/>
      <c r="BH145" s="285"/>
      <c r="BI145" s="500"/>
      <c r="BK145" s="1"/>
      <c r="BL145" s="1"/>
      <c r="BM145" s="1"/>
      <c r="BN145" s="1"/>
      <c r="BO145" s="1"/>
    </row>
    <row r="146" spans="1:67" s="7" customFormat="1" ht="10.5" customHeight="1" thickBo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47"/>
      <c r="S146" s="47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48"/>
      <c r="BG146" s="48"/>
      <c r="BH146" s="48"/>
      <c r="BI146" s="48"/>
      <c r="BK146" s="1"/>
      <c r="BL146" s="1"/>
      <c r="BM146" s="1"/>
      <c r="BN146" s="1"/>
      <c r="BO146" s="1"/>
    </row>
    <row r="147" spans="1:67" s="7" customFormat="1" ht="30" customHeight="1">
      <c r="A147" s="501" t="s">
        <v>69</v>
      </c>
      <c r="B147" s="502"/>
      <c r="C147" s="502"/>
      <c r="D147" s="502"/>
      <c r="E147" s="502"/>
      <c r="F147" s="502"/>
      <c r="G147" s="502"/>
      <c r="H147" s="502"/>
      <c r="I147" s="502"/>
      <c r="J147" s="502"/>
      <c r="K147" s="502"/>
      <c r="L147" s="502"/>
      <c r="M147" s="502"/>
      <c r="N147" s="502"/>
      <c r="O147" s="502"/>
      <c r="P147" s="503"/>
      <c r="Q147" s="501" t="s">
        <v>101</v>
      </c>
      <c r="R147" s="502"/>
      <c r="S147" s="502"/>
      <c r="T147" s="502"/>
      <c r="U147" s="502"/>
      <c r="V147" s="502"/>
      <c r="W147" s="502"/>
      <c r="X147" s="502"/>
      <c r="Y147" s="502"/>
      <c r="Z147" s="502"/>
      <c r="AA147" s="502"/>
      <c r="AB147" s="502"/>
      <c r="AC147" s="502"/>
      <c r="AD147" s="502"/>
      <c r="AE147" s="503"/>
      <c r="AF147" s="504" t="s">
        <v>68</v>
      </c>
      <c r="AG147" s="505"/>
      <c r="AH147" s="505"/>
      <c r="AI147" s="505"/>
      <c r="AJ147" s="505"/>
      <c r="AK147" s="505"/>
      <c r="AL147" s="505"/>
      <c r="AM147" s="505"/>
      <c r="AN147" s="505"/>
      <c r="AO147" s="505"/>
      <c r="AP147" s="505"/>
      <c r="AQ147" s="505"/>
      <c r="AR147" s="505"/>
      <c r="AS147" s="505"/>
      <c r="AT147" s="506"/>
      <c r="AU147" s="504" t="s">
        <v>67</v>
      </c>
      <c r="AV147" s="505"/>
      <c r="AW147" s="505"/>
      <c r="AX147" s="505"/>
      <c r="AY147" s="505"/>
      <c r="AZ147" s="505"/>
      <c r="BA147" s="505"/>
      <c r="BB147" s="505"/>
      <c r="BC147" s="505"/>
      <c r="BD147" s="505"/>
      <c r="BE147" s="505"/>
      <c r="BF147" s="505"/>
      <c r="BG147" s="505"/>
      <c r="BH147" s="505"/>
      <c r="BI147" s="506"/>
      <c r="BK147" s="1"/>
      <c r="BL147" s="1"/>
      <c r="BM147" s="1"/>
      <c r="BN147" s="1"/>
      <c r="BO147" s="1"/>
    </row>
    <row r="148" spans="1:67" s="7" customFormat="1" ht="54" customHeight="1">
      <c r="A148" s="221" t="s">
        <v>30</v>
      </c>
      <c r="B148" s="508"/>
      <c r="C148" s="508"/>
      <c r="D148" s="508"/>
      <c r="E148" s="508"/>
      <c r="F148" s="508"/>
      <c r="G148" s="222"/>
      <c r="H148" s="455" t="s">
        <v>29</v>
      </c>
      <c r="I148" s="455"/>
      <c r="J148" s="455"/>
      <c r="K148" s="455" t="s">
        <v>31</v>
      </c>
      <c r="L148" s="455"/>
      <c r="M148" s="455"/>
      <c r="N148" s="509" t="s">
        <v>102</v>
      </c>
      <c r="O148" s="455"/>
      <c r="P148" s="458"/>
      <c r="Q148" s="510" t="s">
        <v>30</v>
      </c>
      <c r="R148" s="511"/>
      <c r="S148" s="511"/>
      <c r="T148" s="511"/>
      <c r="U148" s="511"/>
      <c r="V148" s="512"/>
      <c r="W148" s="455" t="s">
        <v>29</v>
      </c>
      <c r="X148" s="455"/>
      <c r="Y148" s="455"/>
      <c r="Z148" s="455" t="s">
        <v>31</v>
      </c>
      <c r="AA148" s="455"/>
      <c r="AB148" s="455"/>
      <c r="AC148" s="509" t="s">
        <v>102</v>
      </c>
      <c r="AD148" s="455"/>
      <c r="AE148" s="458"/>
      <c r="AF148" s="232" t="s">
        <v>29</v>
      </c>
      <c r="AG148" s="233"/>
      <c r="AH148" s="233"/>
      <c r="AI148" s="233"/>
      <c r="AJ148" s="518"/>
      <c r="AK148" s="223" t="s">
        <v>31</v>
      </c>
      <c r="AL148" s="508"/>
      <c r="AM148" s="508"/>
      <c r="AN148" s="508"/>
      <c r="AO148" s="222"/>
      <c r="AP148" s="513" t="s">
        <v>102</v>
      </c>
      <c r="AQ148" s="508"/>
      <c r="AR148" s="508"/>
      <c r="AS148" s="508"/>
      <c r="AT148" s="224"/>
      <c r="AU148" s="232" t="s">
        <v>229</v>
      </c>
      <c r="AV148" s="233"/>
      <c r="AW148" s="233"/>
      <c r="AX148" s="233"/>
      <c r="AY148" s="233"/>
      <c r="AZ148" s="233"/>
      <c r="BA148" s="233"/>
      <c r="BB148" s="233"/>
      <c r="BC148" s="233"/>
      <c r="BD148" s="233"/>
      <c r="BE148" s="233"/>
      <c r="BF148" s="233"/>
      <c r="BG148" s="233"/>
      <c r="BH148" s="233"/>
      <c r="BI148" s="234"/>
      <c r="BK148" s="1"/>
      <c r="BL148" s="1"/>
      <c r="BM148" s="1"/>
      <c r="BN148" s="1"/>
      <c r="BO148" s="1"/>
    </row>
    <row r="149" spans="1:67" s="7" customFormat="1" ht="51" customHeight="1">
      <c r="A149" s="514" t="s">
        <v>225</v>
      </c>
      <c r="B149" s="515"/>
      <c r="C149" s="515"/>
      <c r="D149" s="515"/>
      <c r="E149" s="515"/>
      <c r="F149" s="515"/>
      <c r="G149" s="516"/>
      <c r="H149" s="517">
        <v>2</v>
      </c>
      <c r="I149" s="233"/>
      <c r="J149" s="518"/>
      <c r="K149" s="517">
        <v>2</v>
      </c>
      <c r="L149" s="233"/>
      <c r="M149" s="518"/>
      <c r="N149" s="517">
        <v>3</v>
      </c>
      <c r="O149" s="233"/>
      <c r="P149" s="234"/>
      <c r="Q149" s="519" t="s">
        <v>226</v>
      </c>
      <c r="R149" s="520"/>
      <c r="S149" s="520"/>
      <c r="T149" s="520"/>
      <c r="U149" s="520"/>
      <c r="V149" s="521"/>
      <c r="W149" s="223">
        <v>4</v>
      </c>
      <c r="X149" s="508"/>
      <c r="Y149" s="222"/>
      <c r="Z149" s="223">
        <v>4</v>
      </c>
      <c r="AA149" s="508"/>
      <c r="AB149" s="222"/>
      <c r="AC149" s="223">
        <v>6</v>
      </c>
      <c r="AD149" s="508"/>
      <c r="AE149" s="224"/>
      <c r="AF149" s="232">
        <v>8</v>
      </c>
      <c r="AG149" s="233"/>
      <c r="AH149" s="233"/>
      <c r="AI149" s="233"/>
      <c r="AJ149" s="518"/>
      <c r="AK149" s="517">
        <v>10</v>
      </c>
      <c r="AL149" s="233"/>
      <c r="AM149" s="233"/>
      <c r="AN149" s="233"/>
      <c r="AO149" s="518"/>
      <c r="AP149" s="517">
        <v>15</v>
      </c>
      <c r="AQ149" s="233"/>
      <c r="AR149" s="233"/>
      <c r="AS149" s="233"/>
      <c r="AT149" s="234"/>
      <c r="AU149" s="235"/>
      <c r="AV149" s="236"/>
      <c r="AW149" s="236"/>
      <c r="AX149" s="236"/>
      <c r="AY149" s="236"/>
      <c r="AZ149" s="236"/>
      <c r="BA149" s="236"/>
      <c r="BB149" s="236"/>
      <c r="BC149" s="236"/>
      <c r="BD149" s="236"/>
      <c r="BE149" s="236"/>
      <c r="BF149" s="236"/>
      <c r="BG149" s="236"/>
      <c r="BH149" s="236"/>
      <c r="BI149" s="237"/>
      <c r="BK149" s="1"/>
      <c r="BL149" s="1"/>
      <c r="BM149" s="1"/>
      <c r="BN149" s="1"/>
      <c r="BO149" s="1"/>
    </row>
    <row r="150" spans="1:67" s="7" customFormat="1" ht="57.75" customHeight="1">
      <c r="A150" s="235"/>
      <c r="B150" s="236"/>
      <c r="C150" s="236"/>
      <c r="D150" s="236"/>
      <c r="E150" s="236"/>
      <c r="F150" s="236"/>
      <c r="G150" s="342"/>
      <c r="H150" s="343"/>
      <c r="I150" s="236"/>
      <c r="J150" s="342"/>
      <c r="K150" s="343"/>
      <c r="L150" s="236"/>
      <c r="M150" s="342"/>
      <c r="N150" s="343"/>
      <c r="O150" s="236"/>
      <c r="P150" s="237"/>
      <c r="Q150" s="519" t="s">
        <v>227</v>
      </c>
      <c r="R150" s="520"/>
      <c r="S150" s="520"/>
      <c r="T150" s="520"/>
      <c r="U150" s="520"/>
      <c r="V150" s="521"/>
      <c r="W150" s="223">
        <v>6</v>
      </c>
      <c r="X150" s="508"/>
      <c r="Y150" s="222"/>
      <c r="Z150" s="223">
        <v>4</v>
      </c>
      <c r="AA150" s="508"/>
      <c r="AB150" s="222"/>
      <c r="AC150" s="223">
        <v>6</v>
      </c>
      <c r="AD150" s="508"/>
      <c r="AE150" s="224"/>
      <c r="AF150" s="235"/>
      <c r="AG150" s="236"/>
      <c r="AH150" s="236"/>
      <c r="AI150" s="236"/>
      <c r="AJ150" s="342"/>
      <c r="AK150" s="343"/>
      <c r="AL150" s="236"/>
      <c r="AM150" s="236"/>
      <c r="AN150" s="236"/>
      <c r="AO150" s="342"/>
      <c r="AP150" s="343"/>
      <c r="AQ150" s="236"/>
      <c r="AR150" s="236"/>
      <c r="AS150" s="236"/>
      <c r="AT150" s="237"/>
      <c r="AU150" s="235"/>
      <c r="AV150" s="236"/>
      <c r="AW150" s="236"/>
      <c r="AX150" s="236"/>
      <c r="AY150" s="236"/>
      <c r="AZ150" s="236"/>
      <c r="BA150" s="236"/>
      <c r="BB150" s="236"/>
      <c r="BC150" s="236"/>
      <c r="BD150" s="236"/>
      <c r="BE150" s="236"/>
      <c r="BF150" s="236"/>
      <c r="BG150" s="236"/>
      <c r="BH150" s="236"/>
      <c r="BI150" s="237"/>
      <c r="BK150" s="1"/>
      <c r="BL150" s="1"/>
      <c r="BM150" s="1"/>
      <c r="BN150" s="1"/>
      <c r="BO150" s="1"/>
    </row>
    <row r="151" spans="1:67" s="7" customFormat="1" ht="42" customHeight="1" thickBot="1">
      <c r="A151" s="238"/>
      <c r="B151" s="239"/>
      <c r="C151" s="239"/>
      <c r="D151" s="239"/>
      <c r="E151" s="239"/>
      <c r="F151" s="239"/>
      <c r="G151" s="239"/>
      <c r="H151" s="528"/>
      <c r="I151" s="239"/>
      <c r="J151" s="522"/>
      <c r="K151" s="528"/>
      <c r="L151" s="239"/>
      <c r="M151" s="522"/>
      <c r="N151" s="528"/>
      <c r="O151" s="239"/>
      <c r="P151" s="240"/>
      <c r="Q151" s="557" t="s">
        <v>228</v>
      </c>
      <c r="R151" s="558"/>
      <c r="S151" s="558"/>
      <c r="T151" s="558"/>
      <c r="U151" s="558"/>
      <c r="V151" s="559"/>
      <c r="W151" s="529">
        <v>8</v>
      </c>
      <c r="X151" s="530"/>
      <c r="Y151" s="531"/>
      <c r="Z151" s="529">
        <v>2</v>
      </c>
      <c r="AA151" s="530"/>
      <c r="AB151" s="531"/>
      <c r="AC151" s="529">
        <v>3</v>
      </c>
      <c r="AD151" s="530"/>
      <c r="AE151" s="532"/>
      <c r="AF151" s="238"/>
      <c r="AG151" s="239"/>
      <c r="AH151" s="239"/>
      <c r="AI151" s="239"/>
      <c r="AJ151" s="522"/>
      <c r="AK151" s="528"/>
      <c r="AL151" s="239"/>
      <c r="AM151" s="239"/>
      <c r="AN151" s="239"/>
      <c r="AO151" s="522"/>
      <c r="AP151" s="528"/>
      <c r="AQ151" s="239"/>
      <c r="AR151" s="239"/>
      <c r="AS151" s="239"/>
      <c r="AT151" s="240"/>
      <c r="AU151" s="238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40"/>
      <c r="BK151" s="1"/>
      <c r="BL151" s="1"/>
      <c r="BM151" s="1"/>
      <c r="BN151" s="1"/>
      <c r="BO151" s="1"/>
    </row>
    <row r="152" spans="1:41" ht="63.75" customHeight="1">
      <c r="A152" s="17" t="s">
        <v>111</v>
      </c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36"/>
      <c r="S152" s="3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89"/>
      <c r="AF152" s="156"/>
      <c r="AG152" s="156"/>
      <c r="AH152" s="156"/>
      <c r="AI152" s="156"/>
      <c r="AJ152" s="17" t="s">
        <v>111</v>
      </c>
      <c r="AK152" s="156"/>
      <c r="AL152" s="156"/>
      <c r="AM152" s="156"/>
      <c r="AN152" s="156"/>
      <c r="AO152" s="156"/>
    </row>
    <row r="153" ht="9.75" customHeight="1"/>
    <row r="154" spans="1:61" ht="61.5" customHeight="1">
      <c r="A154" s="241" t="s">
        <v>356</v>
      </c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J154" s="241" t="s">
        <v>357</v>
      </c>
      <c r="AK154" s="241"/>
      <c r="AL154" s="241"/>
      <c r="AM154" s="241"/>
      <c r="AN154" s="241"/>
      <c r="AO154" s="241"/>
      <c r="AP154" s="241"/>
      <c r="AQ154" s="241"/>
      <c r="AR154" s="241"/>
      <c r="AS154" s="241"/>
      <c r="AT154" s="241"/>
      <c r="AU154" s="241"/>
      <c r="AV154" s="241"/>
      <c r="AW154" s="241"/>
      <c r="AX154" s="241"/>
      <c r="AY154" s="241"/>
      <c r="AZ154" s="241"/>
      <c r="BA154" s="241"/>
      <c r="BB154" s="241"/>
      <c r="BC154" s="241"/>
      <c r="BD154" s="241"/>
      <c r="BE154" s="241"/>
      <c r="BF154" s="241"/>
      <c r="BG154" s="241"/>
      <c r="BH154" s="241"/>
      <c r="BI154" s="241"/>
    </row>
    <row r="155" spans="1:61" ht="4.5" customHeight="1">
      <c r="A155" s="241"/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J155" s="241"/>
      <c r="AK155" s="241"/>
      <c r="AL155" s="241"/>
      <c r="AM155" s="241"/>
      <c r="AN155" s="241"/>
      <c r="AO155" s="241"/>
      <c r="AP155" s="241"/>
      <c r="AQ155" s="241"/>
      <c r="AR155" s="241"/>
      <c r="AS155" s="241"/>
      <c r="AT155" s="241"/>
      <c r="AU155" s="241"/>
      <c r="AV155" s="241"/>
      <c r="AW155" s="241"/>
      <c r="AX155" s="241"/>
      <c r="AY155" s="241"/>
      <c r="AZ155" s="241"/>
      <c r="BA155" s="241"/>
      <c r="BB155" s="241"/>
      <c r="BC155" s="241"/>
      <c r="BD155" s="241"/>
      <c r="BE155" s="241"/>
      <c r="BF155" s="241"/>
      <c r="BG155" s="241"/>
      <c r="BH155" s="241"/>
      <c r="BI155" s="241"/>
    </row>
    <row r="156" spans="1:55" ht="42.75" customHeight="1">
      <c r="A156" s="230"/>
      <c r="B156" s="230"/>
      <c r="C156" s="230"/>
      <c r="D156" s="230"/>
      <c r="E156" s="230"/>
      <c r="F156" s="230"/>
      <c r="G156" s="37"/>
      <c r="H156" s="242" t="s">
        <v>353</v>
      </c>
      <c r="I156" s="242"/>
      <c r="J156" s="242"/>
      <c r="K156" s="242"/>
      <c r="L156" s="242"/>
      <c r="M156" s="242"/>
      <c r="N156" s="242"/>
      <c r="O156" s="242"/>
      <c r="P156" s="242"/>
      <c r="Q156" s="37"/>
      <c r="R156" s="37"/>
      <c r="S156" s="37"/>
      <c r="T156" s="37"/>
      <c r="U156" s="37"/>
      <c r="AJ156" s="154"/>
      <c r="AK156" s="154"/>
      <c r="AL156" s="154"/>
      <c r="AM156" s="154"/>
      <c r="AN156" s="154"/>
      <c r="AO156" s="154"/>
      <c r="AP156" s="156"/>
      <c r="AQ156" s="242" t="s">
        <v>354</v>
      </c>
      <c r="AR156" s="242"/>
      <c r="AS156" s="242"/>
      <c r="AT156" s="242"/>
      <c r="AU156" s="242"/>
      <c r="AV156" s="242"/>
      <c r="AW156" s="37"/>
      <c r="AX156" s="37"/>
      <c r="AY156" s="37"/>
      <c r="AZ156" s="37"/>
      <c r="BA156" s="37"/>
      <c r="BB156" s="37"/>
      <c r="BC156" s="37"/>
    </row>
    <row r="157" spans="1:55" ht="32.25" customHeight="1">
      <c r="A157" s="231" t="s">
        <v>114</v>
      </c>
      <c r="B157" s="231"/>
      <c r="C157" s="231"/>
      <c r="D157" s="231"/>
      <c r="E157" s="231"/>
      <c r="F157" s="231"/>
      <c r="G157" s="156"/>
      <c r="H157" s="46"/>
      <c r="I157" s="46"/>
      <c r="J157" s="46"/>
      <c r="K157" s="46"/>
      <c r="L157" s="46"/>
      <c r="M157" s="46"/>
      <c r="N157" s="156"/>
      <c r="O157" s="156"/>
      <c r="P157" s="156"/>
      <c r="Q157" s="156"/>
      <c r="R157" s="156"/>
      <c r="S157" s="156"/>
      <c r="T157" s="156"/>
      <c r="U157" s="156"/>
      <c r="AJ157" s="9" t="s">
        <v>112</v>
      </c>
      <c r="AK157" s="156"/>
      <c r="AL157" s="156"/>
      <c r="AM157" s="156"/>
      <c r="AN157" s="156"/>
      <c r="AO157" s="156"/>
      <c r="AP157" s="156"/>
      <c r="AQ157" s="38"/>
      <c r="AR157" s="38"/>
      <c r="AS157" s="38"/>
      <c r="AT157" s="38"/>
      <c r="AU157" s="38"/>
      <c r="AV157" s="38"/>
      <c r="AW157" s="156"/>
      <c r="AX157" s="156"/>
      <c r="AY157" s="156"/>
      <c r="AZ157" s="156"/>
      <c r="BA157" s="156"/>
      <c r="BB157" s="156"/>
      <c r="BC157" s="156"/>
    </row>
    <row r="158" spans="1:55" ht="39" customHeight="1">
      <c r="A158" s="230"/>
      <c r="B158" s="230"/>
      <c r="C158" s="230"/>
      <c r="D158" s="230"/>
      <c r="E158" s="230"/>
      <c r="F158" s="230"/>
      <c r="G158" s="156"/>
      <c r="N158" s="156"/>
      <c r="O158" s="156"/>
      <c r="P158" s="156"/>
      <c r="Q158" s="156"/>
      <c r="R158" s="156"/>
      <c r="S158" s="156"/>
      <c r="T158" s="156"/>
      <c r="U158" s="156"/>
      <c r="AJ158" s="154"/>
      <c r="AK158" s="154"/>
      <c r="AL158" s="154"/>
      <c r="AM158" s="154"/>
      <c r="AN158" s="154"/>
      <c r="AO158" s="154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</row>
    <row r="159" spans="1:55" ht="32.25" customHeight="1">
      <c r="A159" s="231" t="s">
        <v>113</v>
      </c>
      <c r="B159" s="231"/>
      <c r="C159" s="231"/>
      <c r="D159" s="231"/>
      <c r="E159" s="231"/>
      <c r="F159" s="231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AJ159" s="231" t="s">
        <v>113</v>
      </c>
      <c r="AK159" s="231"/>
      <c r="AL159" s="231"/>
      <c r="AM159" s="231"/>
      <c r="AN159" s="231"/>
      <c r="AO159" s="231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</row>
    <row r="160" spans="1:61" ht="45.75" customHeight="1">
      <c r="A160" s="262" t="s">
        <v>355</v>
      </c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3"/>
      <c r="BH160" s="263"/>
      <c r="BI160" s="263"/>
    </row>
    <row r="161" spans="1:67" s="7" customFormat="1" ht="30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4"/>
      <c r="BG161" s="34"/>
      <c r="BH161" s="34"/>
      <c r="BI161" s="34"/>
      <c r="BK161" s="1"/>
      <c r="BL161" s="1"/>
      <c r="BM161" s="1"/>
      <c r="BN161" s="1"/>
      <c r="BO161" s="1"/>
    </row>
    <row r="162" spans="1:67" s="7" customFormat="1" ht="30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15" t="s">
        <v>110</v>
      </c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4"/>
      <c r="BG162" s="34"/>
      <c r="BH162" s="34"/>
      <c r="BI162" s="34"/>
      <c r="BK162" s="1"/>
      <c r="BL162" s="1"/>
      <c r="BM162" s="1"/>
      <c r="BN162" s="1"/>
      <c r="BO162" s="1"/>
    </row>
    <row r="163" spans="1:67" s="7" customFormat="1" ht="26.25" customHeight="1" thickBo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32"/>
      <c r="S163" s="32"/>
      <c r="T163" s="10"/>
      <c r="U163" s="35"/>
      <c r="V163" s="35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1"/>
      <c r="BG163" s="11"/>
      <c r="BH163" s="11"/>
      <c r="BI163" s="11"/>
      <c r="BK163" s="1"/>
      <c r="BL163" s="1"/>
      <c r="BM163" s="1"/>
      <c r="BN163" s="1"/>
      <c r="BO163" s="1"/>
    </row>
    <row r="164" spans="1:67" s="7" customFormat="1" ht="86.25" customHeight="1" thickBot="1">
      <c r="A164" s="523" t="s">
        <v>103</v>
      </c>
      <c r="B164" s="524"/>
      <c r="C164" s="524"/>
      <c r="D164" s="525"/>
      <c r="E164" s="526" t="s">
        <v>104</v>
      </c>
      <c r="F164" s="527"/>
      <c r="G164" s="527"/>
      <c r="H164" s="527"/>
      <c r="I164" s="527"/>
      <c r="J164" s="527"/>
      <c r="K164" s="527"/>
      <c r="L164" s="527"/>
      <c r="M164" s="527"/>
      <c r="N164" s="527"/>
      <c r="O164" s="527"/>
      <c r="P164" s="527"/>
      <c r="Q164" s="527"/>
      <c r="R164" s="527"/>
      <c r="S164" s="527"/>
      <c r="T164" s="527"/>
      <c r="U164" s="527"/>
      <c r="V164" s="527"/>
      <c r="W164" s="527"/>
      <c r="X164" s="527"/>
      <c r="Y164" s="527"/>
      <c r="Z164" s="527"/>
      <c r="AA164" s="527"/>
      <c r="AB164" s="527"/>
      <c r="AC164" s="527"/>
      <c r="AD164" s="527"/>
      <c r="AE164" s="527"/>
      <c r="AF164" s="527"/>
      <c r="AG164" s="527"/>
      <c r="AH164" s="527"/>
      <c r="AI164" s="527"/>
      <c r="AJ164" s="527"/>
      <c r="AK164" s="527"/>
      <c r="AL164" s="527"/>
      <c r="AM164" s="527"/>
      <c r="AN164" s="527"/>
      <c r="AO164" s="527"/>
      <c r="AP164" s="527"/>
      <c r="AQ164" s="527"/>
      <c r="AR164" s="527"/>
      <c r="AS164" s="527"/>
      <c r="AT164" s="527"/>
      <c r="AU164" s="527"/>
      <c r="AV164" s="527"/>
      <c r="AW164" s="527"/>
      <c r="AX164" s="527"/>
      <c r="AY164" s="527"/>
      <c r="AZ164" s="527"/>
      <c r="BA164" s="527"/>
      <c r="BB164" s="527"/>
      <c r="BC164" s="527"/>
      <c r="BD164" s="527"/>
      <c r="BE164" s="527"/>
      <c r="BF164" s="533" t="s">
        <v>350</v>
      </c>
      <c r="BG164" s="534"/>
      <c r="BH164" s="534"/>
      <c r="BI164" s="535"/>
      <c r="BK164" s="1"/>
      <c r="BL164" s="1"/>
      <c r="BM164" s="1"/>
      <c r="BN164" s="1"/>
      <c r="BO164" s="1"/>
    </row>
    <row r="165" spans="1:67" s="7" customFormat="1" ht="70.5" customHeight="1">
      <c r="A165" s="536" t="s">
        <v>258</v>
      </c>
      <c r="B165" s="537"/>
      <c r="C165" s="537"/>
      <c r="D165" s="538"/>
      <c r="E165" s="539" t="s">
        <v>391</v>
      </c>
      <c r="F165" s="539"/>
      <c r="G165" s="539"/>
      <c r="H165" s="539"/>
      <c r="I165" s="539"/>
      <c r="J165" s="539"/>
      <c r="K165" s="539"/>
      <c r="L165" s="539"/>
      <c r="M165" s="539"/>
      <c r="N165" s="539"/>
      <c r="O165" s="539"/>
      <c r="P165" s="539"/>
      <c r="Q165" s="539"/>
      <c r="R165" s="539"/>
      <c r="S165" s="539"/>
      <c r="T165" s="539"/>
      <c r="U165" s="539"/>
      <c r="V165" s="539"/>
      <c r="W165" s="539"/>
      <c r="X165" s="539"/>
      <c r="Y165" s="539"/>
      <c r="Z165" s="539"/>
      <c r="AA165" s="539"/>
      <c r="AB165" s="539"/>
      <c r="AC165" s="539"/>
      <c r="AD165" s="539"/>
      <c r="AE165" s="539"/>
      <c r="AF165" s="539"/>
      <c r="AG165" s="539"/>
      <c r="AH165" s="539"/>
      <c r="AI165" s="539"/>
      <c r="AJ165" s="539"/>
      <c r="AK165" s="539"/>
      <c r="AL165" s="539"/>
      <c r="AM165" s="539"/>
      <c r="AN165" s="539"/>
      <c r="AO165" s="539"/>
      <c r="AP165" s="539"/>
      <c r="AQ165" s="539"/>
      <c r="AR165" s="539"/>
      <c r="AS165" s="539"/>
      <c r="AT165" s="539"/>
      <c r="AU165" s="539"/>
      <c r="AV165" s="539"/>
      <c r="AW165" s="539"/>
      <c r="AX165" s="539"/>
      <c r="AY165" s="539"/>
      <c r="AZ165" s="539"/>
      <c r="BA165" s="539"/>
      <c r="BB165" s="539"/>
      <c r="BC165" s="539"/>
      <c r="BD165" s="539"/>
      <c r="BE165" s="540"/>
      <c r="BF165" s="541" t="s">
        <v>305</v>
      </c>
      <c r="BG165" s="542"/>
      <c r="BH165" s="542"/>
      <c r="BI165" s="543"/>
      <c r="BK165" s="1"/>
      <c r="BL165" s="1"/>
      <c r="BM165" s="1"/>
      <c r="BN165" s="1"/>
      <c r="BO165" s="1"/>
    </row>
    <row r="166" spans="1:67" s="7" customFormat="1" ht="42.75" customHeight="1">
      <c r="A166" s="207" t="s">
        <v>259</v>
      </c>
      <c r="B166" s="208"/>
      <c r="C166" s="208"/>
      <c r="D166" s="218"/>
      <c r="E166" s="243" t="s">
        <v>392</v>
      </c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  <c r="AJ166" s="243"/>
      <c r="AK166" s="243"/>
      <c r="AL166" s="243"/>
      <c r="AM166" s="243"/>
      <c r="AN166" s="243"/>
      <c r="AO166" s="243"/>
      <c r="AP166" s="243"/>
      <c r="AQ166" s="243"/>
      <c r="AR166" s="243"/>
      <c r="AS166" s="243"/>
      <c r="AT166" s="243"/>
      <c r="AU166" s="243"/>
      <c r="AV166" s="243"/>
      <c r="AW166" s="243"/>
      <c r="AX166" s="243"/>
      <c r="AY166" s="243"/>
      <c r="AZ166" s="243"/>
      <c r="BA166" s="243"/>
      <c r="BB166" s="243"/>
      <c r="BC166" s="243"/>
      <c r="BD166" s="243"/>
      <c r="BE166" s="260"/>
      <c r="BF166" s="212" t="s">
        <v>106</v>
      </c>
      <c r="BG166" s="213"/>
      <c r="BH166" s="213"/>
      <c r="BI166" s="214"/>
      <c r="BK166" s="1"/>
      <c r="BL166" s="1"/>
      <c r="BM166" s="1"/>
      <c r="BN166" s="1"/>
      <c r="BO166" s="1"/>
    </row>
    <row r="167" spans="1:67" s="7" customFormat="1" ht="44.25" customHeight="1">
      <c r="A167" s="207" t="s">
        <v>260</v>
      </c>
      <c r="B167" s="208"/>
      <c r="C167" s="208"/>
      <c r="D167" s="218"/>
      <c r="E167" s="544" t="s">
        <v>393</v>
      </c>
      <c r="F167" s="544"/>
      <c r="G167" s="544"/>
      <c r="H167" s="544"/>
      <c r="I167" s="544"/>
      <c r="J167" s="544"/>
      <c r="K167" s="544"/>
      <c r="L167" s="544"/>
      <c r="M167" s="544"/>
      <c r="N167" s="544"/>
      <c r="O167" s="544"/>
      <c r="P167" s="544"/>
      <c r="Q167" s="544"/>
      <c r="R167" s="544"/>
      <c r="S167" s="544"/>
      <c r="T167" s="544"/>
      <c r="U167" s="544"/>
      <c r="V167" s="544"/>
      <c r="W167" s="544"/>
      <c r="X167" s="544"/>
      <c r="Y167" s="544"/>
      <c r="Z167" s="544"/>
      <c r="AA167" s="544"/>
      <c r="AB167" s="544"/>
      <c r="AC167" s="544"/>
      <c r="AD167" s="544"/>
      <c r="AE167" s="544"/>
      <c r="AF167" s="544"/>
      <c r="AG167" s="544"/>
      <c r="AH167" s="544"/>
      <c r="AI167" s="544"/>
      <c r="AJ167" s="544"/>
      <c r="AK167" s="544"/>
      <c r="AL167" s="544"/>
      <c r="AM167" s="544"/>
      <c r="AN167" s="544"/>
      <c r="AO167" s="544"/>
      <c r="AP167" s="544"/>
      <c r="AQ167" s="544"/>
      <c r="AR167" s="544"/>
      <c r="AS167" s="544"/>
      <c r="AT167" s="544"/>
      <c r="AU167" s="544"/>
      <c r="AV167" s="544"/>
      <c r="AW167" s="544"/>
      <c r="AX167" s="544"/>
      <c r="AY167" s="544"/>
      <c r="AZ167" s="544"/>
      <c r="BA167" s="544"/>
      <c r="BB167" s="544"/>
      <c r="BC167" s="544"/>
      <c r="BD167" s="544"/>
      <c r="BE167" s="545"/>
      <c r="BF167" s="212" t="s">
        <v>107</v>
      </c>
      <c r="BG167" s="213"/>
      <c r="BH167" s="213"/>
      <c r="BI167" s="214"/>
      <c r="BK167" s="1"/>
      <c r="BL167" s="1"/>
      <c r="BM167" s="1"/>
      <c r="BN167" s="1"/>
      <c r="BO167" s="1"/>
    </row>
    <row r="168" spans="1:67" s="7" customFormat="1" ht="60.75" customHeight="1">
      <c r="A168" s="207" t="s">
        <v>261</v>
      </c>
      <c r="B168" s="208"/>
      <c r="C168" s="208"/>
      <c r="D168" s="218"/>
      <c r="E168" s="544" t="s">
        <v>394</v>
      </c>
      <c r="F168" s="544"/>
      <c r="G168" s="544"/>
      <c r="H168" s="544"/>
      <c r="I168" s="544"/>
      <c r="J168" s="544"/>
      <c r="K168" s="544"/>
      <c r="L168" s="544"/>
      <c r="M168" s="544"/>
      <c r="N168" s="544"/>
      <c r="O168" s="544"/>
      <c r="P168" s="544"/>
      <c r="Q168" s="544"/>
      <c r="R168" s="544"/>
      <c r="S168" s="544"/>
      <c r="T168" s="544"/>
      <c r="U168" s="544"/>
      <c r="V168" s="544"/>
      <c r="W168" s="544"/>
      <c r="X168" s="544"/>
      <c r="Y168" s="544"/>
      <c r="Z168" s="544"/>
      <c r="AA168" s="544"/>
      <c r="AB168" s="544"/>
      <c r="AC168" s="544"/>
      <c r="AD168" s="544"/>
      <c r="AE168" s="544"/>
      <c r="AF168" s="544"/>
      <c r="AG168" s="544"/>
      <c r="AH168" s="544"/>
      <c r="AI168" s="544"/>
      <c r="AJ168" s="544"/>
      <c r="AK168" s="544"/>
      <c r="AL168" s="544"/>
      <c r="AM168" s="544"/>
      <c r="AN168" s="544"/>
      <c r="AO168" s="544"/>
      <c r="AP168" s="544"/>
      <c r="AQ168" s="544"/>
      <c r="AR168" s="544"/>
      <c r="AS168" s="544"/>
      <c r="AT168" s="544"/>
      <c r="AU168" s="544"/>
      <c r="AV168" s="544"/>
      <c r="AW168" s="544"/>
      <c r="AX168" s="544"/>
      <c r="AY168" s="544"/>
      <c r="AZ168" s="544"/>
      <c r="BA168" s="544"/>
      <c r="BB168" s="544"/>
      <c r="BC168" s="544"/>
      <c r="BD168" s="544"/>
      <c r="BE168" s="545"/>
      <c r="BF168" s="212" t="s">
        <v>395</v>
      </c>
      <c r="BG168" s="213"/>
      <c r="BH168" s="213"/>
      <c r="BI168" s="214"/>
      <c r="BK168" s="1"/>
      <c r="BL168" s="1"/>
      <c r="BM168" s="1"/>
      <c r="BN168" s="1"/>
      <c r="BO168" s="1"/>
    </row>
    <row r="169" spans="1:67" s="7" customFormat="1" ht="63" customHeight="1">
      <c r="A169" s="207" t="s">
        <v>262</v>
      </c>
      <c r="B169" s="208"/>
      <c r="C169" s="208"/>
      <c r="D169" s="218"/>
      <c r="E169" s="243" t="s">
        <v>283</v>
      </c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  <c r="AJ169" s="243"/>
      <c r="AK169" s="243"/>
      <c r="AL169" s="243"/>
      <c r="AM169" s="243"/>
      <c r="AN169" s="243"/>
      <c r="AO169" s="243"/>
      <c r="AP169" s="243"/>
      <c r="AQ169" s="243"/>
      <c r="AR169" s="243"/>
      <c r="AS169" s="243"/>
      <c r="AT169" s="243"/>
      <c r="AU169" s="243"/>
      <c r="AV169" s="243"/>
      <c r="AW169" s="243"/>
      <c r="AX169" s="243"/>
      <c r="AY169" s="243"/>
      <c r="AZ169" s="243"/>
      <c r="BA169" s="243"/>
      <c r="BB169" s="243"/>
      <c r="BC169" s="243"/>
      <c r="BD169" s="243"/>
      <c r="BE169" s="260"/>
      <c r="BF169" s="212" t="s">
        <v>396</v>
      </c>
      <c r="BG169" s="213"/>
      <c r="BH169" s="213"/>
      <c r="BI169" s="214"/>
      <c r="BK169" s="1"/>
      <c r="BL169" s="1"/>
      <c r="BM169" s="1"/>
      <c r="BN169" s="1"/>
      <c r="BO169" s="1"/>
    </row>
    <row r="170" spans="1:67" s="7" customFormat="1" ht="38.25" customHeight="1">
      <c r="A170" s="207" t="s">
        <v>284</v>
      </c>
      <c r="B170" s="208"/>
      <c r="C170" s="208"/>
      <c r="D170" s="218"/>
      <c r="E170" s="219" t="s">
        <v>345</v>
      </c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9"/>
      <c r="AT170" s="219"/>
      <c r="AU170" s="219"/>
      <c r="AV170" s="219"/>
      <c r="AW170" s="219"/>
      <c r="AX170" s="219"/>
      <c r="AY170" s="219"/>
      <c r="AZ170" s="219"/>
      <c r="BA170" s="219"/>
      <c r="BB170" s="219"/>
      <c r="BC170" s="219"/>
      <c r="BD170" s="219"/>
      <c r="BE170" s="220"/>
      <c r="BF170" s="212" t="s">
        <v>343</v>
      </c>
      <c r="BG170" s="213"/>
      <c r="BH170" s="213"/>
      <c r="BI170" s="214"/>
      <c r="BK170" s="1"/>
      <c r="BL170" s="1"/>
      <c r="BM170" s="1"/>
      <c r="BN170" s="1"/>
      <c r="BO170" s="1"/>
    </row>
    <row r="171" spans="1:67" s="7" customFormat="1" ht="67.5" customHeight="1">
      <c r="A171" s="207" t="s">
        <v>340</v>
      </c>
      <c r="B171" s="208"/>
      <c r="C171" s="208"/>
      <c r="D171" s="218"/>
      <c r="E171" s="219" t="s">
        <v>347</v>
      </c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19"/>
      <c r="BE171" s="220"/>
      <c r="BF171" s="212" t="s">
        <v>98</v>
      </c>
      <c r="BG171" s="213"/>
      <c r="BH171" s="213"/>
      <c r="BI171" s="214"/>
      <c r="BK171" s="1"/>
      <c r="BL171" s="1"/>
      <c r="BM171" s="1"/>
      <c r="BN171" s="1"/>
      <c r="BO171" s="1"/>
    </row>
    <row r="172" spans="1:67" s="7" customFormat="1" ht="43.5" customHeight="1">
      <c r="A172" s="207" t="s">
        <v>341</v>
      </c>
      <c r="B172" s="208"/>
      <c r="C172" s="208"/>
      <c r="D172" s="218"/>
      <c r="E172" s="219" t="s">
        <v>397</v>
      </c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219"/>
      <c r="BB172" s="219"/>
      <c r="BC172" s="219"/>
      <c r="BD172" s="219"/>
      <c r="BE172" s="220"/>
      <c r="BF172" s="212" t="s">
        <v>98</v>
      </c>
      <c r="BG172" s="213"/>
      <c r="BH172" s="213"/>
      <c r="BI172" s="214"/>
      <c r="BK172" s="1"/>
      <c r="BL172" s="1"/>
      <c r="BM172" s="1"/>
      <c r="BN172" s="1"/>
      <c r="BO172" s="1"/>
    </row>
    <row r="173" spans="1:67" s="7" customFormat="1" ht="36" customHeight="1">
      <c r="A173" s="207" t="s">
        <v>342</v>
      </c>
      <c r="B173" s="208"/>
      <c r="C173" s="208"/>
      <c r="D173" s="218"/>
      <c r="E173" s="219" t="s">
        <v>398</v>
      </c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20"/>
      <c r="BF173" s="212" t="s">
        <v>108</v>
      </c>
      <c r="BG173" s="213"/>
      <c r="BH173" s="213"/>
      <c r="BI173" s="214"/>
      <c r="BK173" s="1"/>
      <c r="BL173" s="1"/>
      <c r="BM173" s="1"/>
      <c r="BN173" s="1"/>
      <c r="BO173" s="1"/>
    </row>
    <row r="174" spans="1:67" s="7" customFormat="1" ht="34.5" customHeight="1">
      <c r="A174" s="207" t="s">
        <v>399</v>
      </c>
      <c r="B174" s="208"/>
      <c r="C174" s="208"/>
      <c r="D174" s="218"/>
      <c r="E174" s="219" t="s">
        <v>406</v>
      </c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9"/>
      <c r="BE174" s="220"/>
      <c r="BF174" s="212" t="s">
        <v>108</v>
      </c>
      <c r="BG174" s="213"/>
      <c r="BH174" s="213"/>
      <c r="BI174" s="214"/>
      <c r="BK174" s="1"/>
      <c r="BL174" s="1"/>
      <c r="BM174" s="1"/>
      <c r="BN174" s="1"/>
      <c r="BO174" s="1"/>
    </row>
    <row r="175" spans="1:67" s="7" customFormat="1" ht="36" customHeight="1">
      <c r="A175" s="207" t="s">
        <v>400</v>
      </c>
      <c r="B175" s="208"/>
      <c r="C175" s="208"/>
      <c r="D175" s="218"/>
      <c r="E175" s="219" t="s">
        <v>344</v>
      </c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20"/>
      <c r="BF175" s="212" t="s">
        <v>66</v>
      </c>
      <c r="BG175" s="213"/>
      <c r="BH175" s="213"/>
      <c r="BI175" s="214"/>
      <c r="BK175" s="1"/>
      <c r="BL175" s="1"/>
      <c r="BM175" s="1"/>
      <c r="BN175" s="1"/>
      <c r="BO175" s="1"/>
    </row>
    <row r="176" spans="1:67" s="7" customFormat="1" ht="37.5" customHeight="1">
      <c r="A176" s="207" t="s">
        <v>401</v>
      </c>
      <c r="B176" s="208"/>
      <c r="C176" s="208"/>
      <c r="D176" s="218"/>
      <c r="E176" s="219" t="s">
        <v>346</v>
      </c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20"/>
      <c r="BF176" s="212" t="s">
        <v>131</v>
      </c>
      <c r="BG176" s="213"/>
      <c r="BH176" s="213"/>
      <c r="BI176" s="214"/>
      <c r="BK176" s="1"/>
      <c r="BL176" s="1"/>
      <c r="BM176" s="1"/>
      <c r="BN176" s="1"/>
      <c r="BO176" s="1"/>
    </row>
    <row r="177" spans="1:67" s="7" customFormat="1" ht="42" customHeight="1">
      <c r="A177" s="546" t="s">
        <v>263</v>
      </c>
      <c r="B177" s="547"/>
      <c r="C177" s="547"/>
      <c r="D177" s="548"/>
      <c r="E177" s="249" t="s">
        <v>277</v>
      </c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250"/>
      <c r="T177" s="250"/>
      <c r="U177" s="250"/>
      <c r="V177" s="250"/>
      <c r="W177" s="250"/>
      <c r="X177" s="250"/>
      <c r="Y177" s="250"/>
      <c r="Z177" s="250"/>
      <c r="AA177" s="250"/>
      <c r="AB177" s="250"/>
      <c r="AC177" s="250"/>
      <c r="AD177" s="250"/>
      <c r="AE177" s="250"/>
      <c r="AF177" s="250"/>
      <c r="AG177" s="250"/>
      <c r="AH177" s="250"/>
      <c r="AI177" s="250"/>
      <c r="AJ177" s="250"/>
      <c r="AK177" s="250"/>
      <c r="AL177" s="250"/>
      <c r="AM177" s="250"/>
      <c r="AN177" s="250"/>
      <c r="AO177" s="250"/>
      <c r="AP177" s="250"/>
      <c r="AQ177" s="250"/>
      <c r="AR177" s="250"/>
      <c r="AS177" s="250"/>
      <c r="AT177" s="250"/>
      <c r="AU177" s="250"/>
      <c r="AV177" s="250"/>
      <c r="AW177" s="250"/>
      <c r="AX177" s="250"/>
      <c r="AY177" s="250"/>
      <c r="AZ177" s="250"/>
      <c r="BA177" s="250"/>
      <c r="BB177" s="250"/>
      <c r="BC177" s="250"/>
      <c r="BD177" s="250"/>
      <c r="BE177" s="250"/>
      <c r="BF177" s="278" t="s">
        <v>403</v>
      </c>
      <c r="BG177" s="279"/>
      <c r="BH177" s="279"/>
      <c r="BI177" s="280"/>
      <c r="BK177" s="1"/>
      <c r="BL177" s="1"/>
      <c r="BM177" s="1"/>
      <c r="BN177" s="1"/>
      <c r="BO177" s="1"/>
    </row>
    <row r="178" spans="1:67" s="7" customFormat="1" ht="63" customHeight="1">
      <c r="A178" s="207" t="s">
        <v>265</v>
      </c>
      <c r="B178" s="208"/>
      <c r="C178" s="208"/>
      <c r="D178" s="218"/>
      <c r="E178" s="260" t="s">
        <v>264</v>
      </c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261"/>
      <c r="AX178" s="261"/>
      <c r="AY178" s="261"/>
      <c r="AZ178" s="261"/>
      <c r="BA178" s="261"/>
      <c r="BB178" s="261"/>
      <c r="BC178" s="261"/>
      <c r="BD178" s="261"/>
      <c r="BE178" s="261"/>
      <c r="BF178" s="212" t="s">
        <v>120</v>
      </c>
      <c r="BG178" s="213"/>
      <c r="BH178" s="213"/>
      <c r="BI178" s="214"/>
      <c r="BK178" s="1"/>
      <c r="BL178" s="1"/>
      <c r="BM178" s="1"/>
      <c r="BN178" s="1"/>
      <c r="BO178" s="1"/>
    </row>
    <row r="179" spans="1:67" s="7" customFormat="1" ht="43.5" customHeight="1" hidden="1">
      <c r="A179" s="17" t="s">
        <v>111</v>
      </c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36"/>
      <c r="S179" s="3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89"/>
      <c r="AF179" s="156"/>
      <c r="AG179" s="156"/>
      <c r="AH179" s="156"/>
      <c r="AI179" s="156"/>
      <c r="AJ179" s="17" t="s">
        <v>111</v>
      </c>
      <c r="AK179" s="156"/>
      <c r="AL179" s="156"/>
      <c r="AM179" s="156"/>
      <c r="AN179" s="156"/>
      <c r="AO179" s="156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6"/>
      <c r="BG179" s="6"/>
      <c r="BH179" s="6"/>
      <c r="BI179" s="6"/>
      <c r="BK179" s="1"/>
      <c r="BL179" s="1"/>
      <c r="BM179" s="1"/>
      <c r="BN179" s="1"/>
      <c r="BO179" s="1"/>
    </row>
    <row r="180" spans="1:67" s="7" customFormat="1" ht="8.25" customHeight="1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4"/>
      <c r="S180" s="4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6"/>
      <c r="BG180" s="6"/>
      <c r="BH180" s="6"/>
      <c r="BI180" s="6"/>
      <c r="BK180" s="1"/>
      <c r="BL180" s="1"/>
      <c r="BM180" s="1"/>
      <c r="BN180" s="1"/>
      <c r="BO180" s="1"/>
    </row>
    <row r="181" spans="1:67" s="7" customFormat="1" ht="66" customHeight="1" hidden="1">
      <c r="A181" s="241" t="s">
        <v>356</v>
      </c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1"/>
      <c r="AH181" s="1"/>
      <c r="AI181" s="1"/>
      <c r="AJ181" s="241" t="s">
        <v>357</v>
      </c>
      <c r="AK181" s="241"/>
      <c r="AL181" s="241"/>
      <c r="AM181" s="241"/>
      <c r="AN181" s="241"/>
      <c r="AO181" s="241"/>
      <c r="AP181" s="241"/>
      <c r="AQ181" s="241"/>
      <c r="AR181" s="241"/>
      <c r="AS181" s="241"/>
      <c r="AT181" s="241"/>
      <c r="AU181" s="241"/>
      <c r="AV181" s="241"/>
      <c r="AW181" s="241"/>
      <c r="AX181" s="241"/>
      <c r="AY181" s="241"/>
      <c r="AZ181" s="241"/>
      <c r="BA181" s="241"/>
      <c r="BB181" s="241"/>
      <c r="BC181" s="241"/>
      <c r="BD181" s="241"/>
      <c r="BE181" s="241"/>
      <c r="BF181" s="241"/>
      <c r="BG181" s="241"/>
      <c r="BH181" s="241"/>
      <c r="BI181" s="241"/>
      <c r="BK181" s="1"/>
      <c r="BL181" s="1"/>
      <c r="BM181" s="1"/>
      <c r="BN181" s="1"/>
      <c r="BO181" s="1"/>
    </row>
    <row r="182" spans="1:67" s="7" customFormat="1" ht="14.25" customHeight="1" hidden="1">
      <c r="A182" s="241"/>
      <c r="B182" s="241"/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  <c r="AA182" s="241"/>
      <c r="AB182" s="241"/>
      <c r="AC182" s="241"/>
      <c r="AD182" s="241"/>
      <c r="AE182" s="241"/>
      <c r="AF182" s="241"/>
      <c r="AG182" s="1"/>
      <c r="AH182" s="1"/>
      <c r="AI182" s="1"/>
      <c r="AJ182" s="241"/>
      <c r="AK182" s="241"/>
      <c r="AL182" s="241"/>
      <c r="AM182" s="241"/>
      <c r="AN182" s="241"/>
      <c r="AO182" s="241"/>
      <c r="AP182" s="241"/>
      <c r="AQ182" s="241"/>
      <c r="AR182" s="241"/>
      <c r="AS182" s="241"/>
      <c r="AT182" s="241"/>
      <c r="AU182" s="241"/>
      <c r="AV182" s="241"/>
      <c r="AW182" s="241"/>
      <c r="AX182" s="241"/>
      <c r="AY182" s="241"/>
      <c r="AZ182" s="241"/>
      <c r="BA182" s="241"/>
      <c r="BB182" s="241"/>
      <c r="BC182" s="241"/>
      <c r="BD182" s="241"/>
      <c r="BE182" s="241"/>
      <c r="BF182" s="241"/>
      <c r="BG182" s="241"/>
      <c r="BH182" s="241"/>
      <c r="BI182" s="241"/>
      <c r="BK182" s="1"/>
      <c r="BL182" s="1"/>
      <c r="BM182" s="1"/>
      <c r="BN182" s="1"/>
      <c r="BO182" s="1"/>
    </row>
    <row r="183" spans="1:67" s="7" customFormat="1" ht="38.25" customHeight="1" hidden="1">
      <c r="A183" s="230"/>
      <c r="B183" s="230"/>
      <c r="C183" s="230"/>
      <c r="D183" s="230"/>
      <c r="E183" s="230"/>
      <c r="F183" s="230"/>
      <c r="G183" s="37"/>
      <c r="H183" s="230" t="s">
        <v>353</v>
      </c>
      <c r="I183" s="230"/>
      <c r="J183" s="230"/>
      <c r="K183" s="230"/>
      <c r="L183" s="230"/>
      <c r="M183" s="230"/>
      <c r="N183" s="230"/>
      <c r="O183" s="230"/>
      <c r="P183" s="230"/>
      <c r="Q183" s="37"/>
      <c r="R183" s="37"/>
      <c r="S183" s="37"/>
      <c r="T183" s="37"/>
      <c r="U183" s="37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54"/>
      <c r="AK183" s="154"/>
      <c r="AL183" s="154"/>
      <c r="AM183" s="154"/>
      <c r="AN183" s="154"/>
      <c r="AO183" s="154"/>
      <c r="AP183" s="156"/>
      <c r="AQ183" s="230" t="s">
        <v>354</v>
      </c>
      <c r="AR183" s="230"/>
      <c r="AS183" s="230"/>
      <c r="AT183" s="230"/>
      <c r="AU183" s="230"/>
      <c r="AV183" s="230"/>
      <c r="AW183" s="37"/>
      <c r="AX183" s="37"/>
      <c r="AY183" s="37"/>
      <c r="AZ183" s="37"/>
      <c r="BA183" s="37"/>
      <c r="BB183" s="37"/>
      <c r="BC183" s="37"/>
      <c r="BD183" s="1"/>
      <c r="BE183" s="1"/>
      <c r="BF183" s="6"/>
      <c r="BG183" s="6"/>
      <c r="BH183" s="6"/>
      <c r="BI183" s="6"/>
      <c r="BK183" s="1"/>
      <c r="BL183" s="1"/>
      <c r="BM183" s="1"/>
      <c r="BN183" s="1"/>
      <c r="BO183" s="1"/>
    </row>
    <row r="184" spans="1:67" s="7" customFormat="1" ht="38.25" customHeight="1" hidden="1">
      <c r="A184" s="231" t="s">
        <v>114</v>
      </c>
      <c r="B184" s="231"/>
      <c r="C184" s="231"/>
      <c r="D184" s="231"/>
      <c r="E184" s="231"/>
      <c r="F184" s="231"/>
      <c r="G184" s="156"/>
      <c r="H184" s="46"/>
      <c r="I184" s="46"/>
      <c r="J184" s="46"/>
      <c r="K184" s="46"/>
      <c r="L184" s="46"/>
      <c r="M184" s="46"/>
      <c r="N184" s="156"/>
      <c r="O184" s="156"/>
      <c r="P184" s="156"/>
      <c r="Q184" s="156"/>
      <c r="R184" s="156"/>
      <c r="S184" s="156"/>
      <c r="T184" s="156"/>
      <c r="U184" s="156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9" t="s">
        <v>112</v>
      </c>
      <c r="AK184" s="156"/>
      <c r="AL184" s="156"/>
      <c r="AM184" s="156"/>
      <c r="AN184" s="156"/>
      <c r="AO184" s="156"/>
      <c r="AP184" s="156"/>
      <c r="AQ184" s="38"/>
      <c r="AR184" s="38"/>
      <c r="AS184" s="38"/>
      <c r="AT184" s="38"/>
      <c r="AU184" s="38"/>
      <c r="AV184" s="38"/>
      <c r="AW184" s="156"/>
      <c r="AX184" s="156"/>
      <c r="AY184" s="156"/>
      <c r="AZ184" s="156"/>
      <c r="BA184" s="156"/>
      <c r="BB184" s="156"/>
      <c r="BC184" s="156"/>
      <c r="BD184" s="1"/>
      <c r="BE184" s="1"/>
      <c r="BF184" s="6"/>
      <c r="BG184" s="6"/>
      <c r="BH184" s="6"/>
      <c r="BI184" s="6"/>
      <c r="BK184" s="1"/>
      <c r="BL184" s="1"/>
      <c r="BM184" s="1"/>
      <c r="BN184" s="1"/>
      <c r="BO184" s="1"/>
    </row>
    <row r="185" spans="1:67" s="7" customFormat="1" ht="47.25" customHeight="1" hidden="1">
      <c r="A185" s="230"/>
      <c r="B185" s="230"/>
      <c r="C185" s="230"/>
      <c r="D185" s="230"/>
      <c r="E185" s="230"/>
      <c r="F185" s="230"/>
      <c r="G185" s="156"/>
      <c r="H185" s="1"/>
      <c r="I185" s="1"/>
      <c r="J185" s="1"/>
      <c r="K185" s="1"/>
      <c r="L185" s="1"/>
      <c r="M185" s="1"/>
      <c r="N185" s="156"/>
      <c r="O185" s="156"/>
      <c r="P185" s="156"/>
      <c r="Q185" s="156"/>
      <c r="R185" s="156"/>
      <c r="S185" s="156"/>
      <c r="T185" s="156"/>
      <c r="U185" s="156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54"/>
      <c r="AK185" s="154"/>
      <c r="AL185" s="154"/>
      <c r="AM185" s="154"/>
      <c r="AN185" s="154"/>
      <c r="AO185" s="154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"/>
      <c r="BE185" s="1"/>
      <c r="BF185" s="6"/>
      <c r="BG185" s="6"/>
      <c r="BH185" s="6"/>
      <c r="BI185" s="6"/>
      <c r="BK185" s="1"/>
      <c r="BL185" s="1"/>
      <c r="BM185" s="1"/>
      <c r="BN185" s="1"/>
      <c r="BO185" s="1"/>
    </row>
    <row r="186" spans="1:67" s="7" customFormat="1" ht="66" customHeight="1" hidden="1">
      <c r="A186" s="231" t="s">
        <v>113</v>
      </c>
      <c r="B186" s="231"/>
      <c r="C186" s="231"/>
      <c r="D186" s="231"/>
      <c r="E186" s="231"/>
      <c r="F186" s="231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231" t="s">
        <v>113</v>
      </c>
      <c r="AK186" s="231"/>
      <c r="AL186" s="231"/>
      <c r="AM186" s="231"/>
      <c r="AN186" s="231"/>
      <c r="AO186" s="231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"/>
      <c r="BE186" s="1"/>
      <c r="BF186" s="6"/>
      <c r="BG186" s="6"/>
      <c r="BH186" s="6"/>
      <c r="BI186" s="6"/>
      <c r="BK186" s="1"/>
      <c r="BL186" s="1"/>
      <c r="BM186" s="1"/>
      <c r="BN186" s="1"/>
      <c r="BO186" s="1"/>
    </row>
    <row r="187" spans="1:67" s="7" customFormat="1" ht="59.25" customHeight="1" hidden="1">
      <c r="A187" s="279" t="s">
        <v>355</v>
      </c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1"/>
      <c r="AJ187" s="281"/>
      <c r="AK187" s="281"/>
      <c r="AL187" s="281"/>
      <c r="AM187" s="281"/>
      <c r="AN187" s="281"/>
      <c r="AO187" s="281"/>
      <c r="AP187" s="281"/>
      <c r="AQ187" s="281"/>
      <c r="AR187" s="281"/>
      <c r="AS187" s="281"/>
      <c r="AT187" s="281"/>
      <c r="AU187" s="281"/>
      <c r="AV187" s="281"/>
      <c r="AW187" s="281"/>
      <c r="AX187" s="281"/>
      <c r="AY187" s="281"/>
      <c r="AZ187" s="281"/>
      <c r="BA187" s="281"/>
      <c r="BB187" s="281"/>
      <c r="BC187" s="281"/>
      <c r="BD187" s="281"/>
      <c r="BE187" s="281"/>
      <c r="BF187" s="281"/>
      <c r="BG187" s="281"/>
      <c r="BH187" s="281"/>
      <c r="BI187" s="281"/>
      <c r="BK187" s="1"/>
      <c r="BL187" s="1"/>
      <c r="BM187" s="1"/>
      <c r="BN187" s="1"/>
      <c r="BO187" s="1"/>
    </row>
    <row r="188" spans="1:67" s="7" customFormat="1" ht="66" customHeight="1">
      <c r="A188" s="546" t="s">
        <v>266</v>
      </c>
      <c r="B188" s="547"/>
      <c r="C188" s="547"/>
      <c r="D188" s="548"/>
      <c r="E188" s="249" t="s">
        <v>267</v>
      </c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0"/>
      <c r="X188" s="250"/>
      <c r="Y188" s="250"/>
      <c r="Z188" s="250"/>
      <c r="AA188" s="250"/>
      <c r="AB188" s="250"/>
      <c r="AC188" s="250"/>
      <c r="AD188" s="250"/>
      <c r="AE188" s="250"/>
      <c r="AF188" s="250"/>
      <c r="AG188" s="250"/>
      <c r="AH188" s="250"/>
      <c r="AI188" s="250"/>
      <c r="AJ188" s="250"/>
      <c r="AK188" s="250"/>
      <c r="AL188" s="250"/>
      <c r="AM188" s="250"/>
      <c r="AN188" s="250"/>
      <c r="AO188" s="250"/>
      <c r="AP188" s="250"/>
      <c r="AQ188" s="250"/>
      <c r="AR188" s="250"/>
      <c r="AS188" s="250"/>
      <c r="AT188" s="250"/>
      <c r="AU188" s="250"/>
      <c r="AV188" s="250"/>
      <c r="AW188" s="250"/>
      <c r="AX188" s="250"/>
      <c r="AY188" s="250"/>
      <c r="AZ188" s="250"/>
      <c r="BA188" s="250"/>
      <c r="BB188" s="250"/>
      <c r="BC188" s="250"/>
      <c r="BD188" s="250"/>
      <c r="BE188" s="250"/>
      <c r="BF188" s="278" t="s">
        <v>121</v>
      </c>
      <c r="BG188" s="279"/>
      <c r="BH188" s="279"/>
      <c r="BI188" s="280"/>
      <c r="BK188" s="1"/>
      <c r="BL188" s="1"/>
      <c r="BM188" s="1"/>
      <c r="BN188" s="1"/>
      <c r="BO188" s="1"/>
    </row>
    <row r="189" spans="1:67" s="7" customFormat="1" ht="66" customHeight="1">
      <c r="A189" s="207" t="s">
        <v>269</v>
      </c>
      <c r="B189" s="208"/>
      <c r="C189" s="208"/>
      <c r="D189" s="218"/>
      <c r="E189" s="260" t="s">
        <v>268</v>
      </c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  <c r="Y189" s="261"/>
      <c r="Z189" s="261"/>
      <c r="AA189" s="261"/>
      <c r="AB189" s="261"/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261"/>
      <c r="AS189" s="261"/>
      <c r="AT189" s="261"/>
      <c r="AU189" s="261"/>
      <c r="AV189" s="261"/>
      <c r="AW189" s="261"/>
      <c r="AX189" s="261"/>
      <c r="AY189" s="261"/>
      <c r="AZ189" s="261"/>
      <c r="BA189" s="261"/>
      <c r="BB189" s="261"/>
      <c r="BC189" s="261"/>
      <c r="BD189" s="261"/>
      <c r="BE189" s="261"/>
      <c r="BF189" s="212" t="s">
        <v>178</v>
      </c>
      <c r="BG189" s="213"/>
      <c r="BH189" s="213"/>
      <c r="BI189" s="214"/>
      <c r="BK189" s="1"/>
      <c r="BL189" s="1"/>
      <c r="BM189" s="1"/>
      <c r="BN189" s="1"/>
      <c r="BO189" s="1"/>
    </row>
    <row r="190" spans="1:67" s="7" customFormat="1" ht="66" customHeight="1">
      <c r="A190" s="207" t="s">
        <v>270</v>
      </c>
      <c r="B190" s="208"/>
      <c r="C190" s="208"/>
      <c r="D190" s="218"/>
      <c r="E190" s="209" t="s">
        <v>288</v>
      </c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1"/>
      <c r="BF190" s="212" t="s">
        <v>180</v>
      </c>
      <c r="BG190" s="213"/>
      <c r="BH190" s="213"/>
      <c r="BI190" s="214"/>
      <c r="BK190" s="1"/>
      <c r="BL190" s="1"/>
      <c r="BM190" s="1"/>
      <c r="BN190" s="1"/>
      <c r="BO190" s="1"/>
    </row>
    <row r="191" spans="1:67" s="7" customFormat="1" ht="44.25" customHeight="1">
      <c r="A191" s="207" t="s">
        <v>272</v>
      </c>
      <c r="B191" s="208"/>
      <c r="C191" s="208"/>
      <c r="D191" s="218"/>
      <c r="E191" s="260" t="s">
        <v>352</v>
      </c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261"/>
      <c r="AP191" s="261"/>
      <c r="AQ191" s="261"/>
      <c r="AR191" s="261"/>
      <c r="AS191" s="261"/>
      <c r="AT191" s="261"/>
      <c r="AU191" s="261"/>
      <c r="AV191" s="261"/>
      <c r="AW191" s="261"/>
      <c r="AX191" s="261"/>
      <c r="AY191" s="261"/>
      <c r="AZ191" s="261"/>
      <c r="BA191" s="261"/>
      <c r="BB191" s="261"/>
      <c r="BC191" s="261"/>
      <c r="BD191" s="261"/>
      <c r="BE191" s="261"/>
      <c r="BF191" s="212" t="s">
        <v>181</v>
      </c>
      <c r="BG191" s="213"/>
      <c r="BH191" s="213"/>
      <c r="BI191" s="214"/>
      <c r="BK191" s="1"/>
      <c r="BL191" s="1"/>
      <c r="BM191" s="1"/>
      <c r="BN191" s="1"/>
      <c r="BO191" s="1"/>
    </row>
    <row r="192" spans="1:67" s="7" customFormat="1" ht="61.5" customHeight="1">
      <c r="A192" s="207" t="s">
        <v>273</v>
      </c>
      <c r="B192" s="208"/>
      <c r="C192" s="208"/>
      <c r="D192" s="218"/>
      <c r="E192" s="260" t="s">
        <v>271</v>
      </c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261"/>
      <c r="AM192" s="261"/>
      <c r="AN192" s="261"/>
      <c r="AO192" s="261"/>
      <c r="AP192" s="261"/>
      <c r="AQ192" s="261"/>
      <c r="AR192" s="261"/>
      <c r="AS192" s="261"/>
      <c r="AT192" s="261"/>
      <c r="AU192" s="261"/>
      <c r="AV192" s="261"/>
      <c r="AW192" s="261"/>
      <c r="AX192" s="261"/>
      <c r="AY192" s="261"/>
      <c r="AZ192" s="261"/>
      <c r="BA192" s="261"/>
      <c r="BB192" s="261"/>
      <c r="BC192" s="261"/>
      <c r="BD192" s="261"/>
      <c r="BE192" s="261"/>
      <c r="BF192" s="212" t="s">
        <v>182</v>
      </c>
      <c r="BG192" s="213"/>
      <c r="BH192" s="213"/>
      <c r="BI192" s="214"/>
      <c r="BK192" s="1"/>
      <c r="BL192" s="1"/>
      <c r="BM192" s="1"/>
      <c r="BN192" s="1"/>
      <c r="BO192" s="1"/>
    </row>
    <row r="193" spans="1:67" s="7" customFormat="1" ht="48" customHeight="1">
      <c r="A193" s="546" t="s">
        <v>274</v>
      </c>
      <c r="B193" s="547"/>
      <c r="C193" s="547"/>
      <c r="D193" s="548"/>
      <c r="E193" s="260" t="s">
        <v>329</v>
      </c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  <c r="AA193" s="261"/>
      <c r="AB193" s="261"/>
      <c r="AC193" s="261"/>
      <c r="AD193" s="261"/>
      <c r="AE193" s="261"/>
      <c r="AF193" s="261"/>
      <c r="AG193" s="261"/>
      <c r="AH193" s="261"/>
      <c r="AI193" s="261"/>
      <c r="AJ193" s="261"/>
      <c r="AK193" s="261"/>
      <c r="AL193" s="261"/>
      <c r="AM193" s="261"/>
      <c r="AN193" s="261"/>
      <c r="AO193" s="261"/>
      <c r="AP193" s="261"/>
      <c r="AQ193" s="261"/>
      <c r="AR193" s="261"/>
      <c r="AS193" s="261"/>
      <c r="AT193" s="261"/>
      <c r="AU193" s="261"/>
      <c r="AV193" s="261"/>
      <c r="AW193" s="261"/>
      <c r="AX193" s="261"/>
      <c r="AY193" s="261"/>
      <c r="AZ193" s="261"/>
      <c r="BA193" s="261"/>
      <c r="BB193" s="261"/>
      <c r="BC193" s="261"/>
      <c r="BD193" s="261"/>
      <c r="BE193" s="261"/>
      <c r="BF193" s="212" t="s">
        <v>183</v>
      </c>
      <c r="BG193" s="213"/>
      <c r="BH193" s="213"/>
      <c r="BI193" s="214"/>
      <c r="BK193" s="1"/>
      <c r="BL193" s="1"/>
      <c r="BM193" s="1"/>
      <c r="BN193" s="1"/>
      <c r="BO193" s="1"/>
    </row>
    <row r="194" spans="1:67" s="7" customFormat="1" ht="66" customHeight="1">
      <c r="A194" s="207" t="s">
        <v>278</v>
      </c>
      <c r="B194" s="208"/>
      <c r="C194" s="208"/>
      <c r="D194" s="218"/>
      <c r="E194" s="209" t="s">
        <v>296</v>
      </c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1"/>
      <c r="BF194" s="278" t="s">
        <v>404</v>
      </c>
      <c r="BG194" s="279"/>
      <c r="BH194" s="279"/>
      <c r="BI194" s="280"/>
      <c r="BK194" s="1"/>
      <c r="BL194" s="1"/>
      <c r="BM194" s="1"/>
      <c r="BN194" s="1"/>
      <c r="BO194" s="1"/>
    </row>
    <row r="195" spans="1:67" s="7" customFormat="1" ht="48" customHeight="1">
      <c r="A195" s="207" t="s">
        <v>279</v>
      </c>
      <c r="B195" s="208"/>
      <c r="C195" s="208"/>
      <c r="D195" s="218"/>
      <c r="E195" s="209" t="s">
        <v>306</v>
      </c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/>
      <c r="AF195" s="210"/>
      <c r="AG195" s="210"/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1"/>
      <c r="BF195" s="212" t="s">
        <v>186</v>
      </c>
      <c r="BG195" s="213"/>
      <c r="BH195" s="213"/>
      <c r="BI195" s="214"/>
      <c r="BK195" s="1"/>
      <c r="BL195" s="1"/>
      <c r="BM195" s="1"/>
      <c r="BN195" s="1"/>
      <c r="BO195" s="1"/>
    </row>
    <row r="196" spans="1:67" s="7" customFormat="1" ht="62.25" customHeight="1">
      <c r="A196" s="207" t="s">
        <v>280</v>
      </c>
      <c r="B196" s="208"/>
      <c r="C196" s="208"/>
      <c r="D196" s="208"/>
      <c r="E196" s="209" t="s">
        <v>307</v>
      </c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1"/>
      <c r="BF196" s="212" t="s">
        <v>187</v>
      </c>
      <c r="BG196" s="213"/>
      <c r="BH196" s="213"/>
      <c r="BI196" s="214"/>
      <c r="BK196" s="1"/>
      <c r="BL196" s="1"/>
      <c r="BM196" s="1"/>
      <c r="BN196" s="1"/>
      <c r="BO196" s="1"/>
    </row>
    <row r="197" spans="1:67" s="7" customFormat="1" ht="36" customHeight="1">
      <c r="A197" s="207" t="s">
        <v>286</v>
      </c>
      <c r="B197" s="208"/>
      <c r="C197" s="208"/>
      <c r="D197" s="218"/>
      <c r="E197" s="243" t="s">
        <v>275</v>
      </c>
      <c r="F197" s="243"/>
      <c r="G197" s="243"/>
      <c r="H197" s="243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  <c r="AJ197" s="243"/>
      <c r="AK197" s="243"/>
      <c r="AL197" s="243"/>
      <c r="AM197" s="243"/>
      <c r="AN197" s="243"/>
      <c r="AO197" s="243"/>
      <c r="AP197" s="243"/>
      <c r="AQ197" s="243"/>
      <c r="AR197" s="243"/>
      <c r="AS197" s="243"/>
      <c r="AT197" s="243"/>
      <c r="AU197" s="243"/>
      <c r="AV197" s="243"/>
      <c r="AW197" s="243"/>
      <c r="AX197" s="243"/>
      <c r="AY197" s="243"/>
      <c r="AZ197" s="243"/>
      <c r="BA197" s="243"/>
      <c r="BB197" s="243"/>
      <c r="BC197" s="243"/>
      <c r="BD197" s="243"/>
      <c r="BE197" s="244"/>
      <c r="BF197" s="212" t="s">
        <v>188</v>
      </c>
      <c r="BG197" s="213"/>
      <c r="BH197" s="213"/>
      <c r="BI197" s="214"/>
      <c r="BK197" s="1"/>
      <c r="BL197" s="1"/>
      <c r="BM197" s="1"/>
      <c r="BN197" s="1"/>
      <c r="BO197" s="1"/>
    </row>
    <row r="198" spans="1:67" s="7" customFormat="1" ht="63" customHeight="1">
      <c r="A198" s="207" t="s">
        <v>287</v>
      </c>
      <c r="B198" s="208"/>
      <c r="C198" s="208"/>
      <c r="D198" s="218"/>
      <c r="E198" s="260" t="s">
        <v>282</v>
      </c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  <c r="Y198" s="261"/>
      <c r="Z198" s="261"/>
      <c r="AA198" s="261"/>
      <c r="AB198" s="261"/>
      <c r="AC198" s="261"/>
      <c r="AD198" s="261"/>
      <c r="AE198" s="261"/>
      <c r="AF198" s="261"/>
      <c r="AG198" s="261"/>
      <c r="AH198" s="261"/>
      <c r="AI198" s="261"/>
      <c r="AJ198" s="261"/>
      <c r="AK198" s="261"/>
      <c r="AL198" s="261"/>
      <c r="AM198" s="261"/>
      <c r="AN198" s="261"/>
      <c r="AO198" s="261"/>
      <c r="AP198" s="261"/>
      <c r="AQ198" s="261"/>
      <c r="AR198" s="261"/>
      <c r="AS198" s="261"/>
      <c r="AT198" s="261"/>
      <c r="AU198" s="261"/>
      <c r="AV198" s="261"/>
      <c r="AW198" s="261"/>
      <c r="AX198" s="261"/>
      <c r="AY198" s="261"/>
      <c r="AZ198" s="261"/>
      <c r="BA198" s="261"/>
      <c r="BB198" s="261"/>
      <c r="BC198" s="261"/>
      <c r="BD198" s="261"/>
      <c r="BE198" s="467"/>
      <c r="BF198" s="212" t="s">
        <v>405</v>
      </c>
      <c r="BG198" s="213"/>
      <c r="BH198" s="213"/>
      <c r="BI198" s="214"/>
      <c r="BK198" s="1"/>
      <c r="BL198" s="1"/>
      <c r="BM198" s="1"/>
      <c r="BN198" s="1"/>
      <c r="BO198" s="1"/>
    </row>
    <row r="199" spans="1:67" s="7" customFormat="1" ht="63" customHeight="1">
      <c r="A199" s="207" t="s">
        <v>289</v>
      </c>
      <c r="B199" s="208"/>
      <c r="C199" s="208"/>
      <c r="D199" s="208"/>
      <c r="E199" s="209" t="s">
        <v>308</v>
      </c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1"/>
      <c r="BF199" s="212" t="s">
        <v>319</v>
      </c>
      <c r="BG199" s="213"/>
      <c r="BH199" s="213"/>
      <c r="BI199" s="214"/>
      <c r="BK199" s="1"/>
      <c r="BL199" s="1"/>
      <c r="BM199" s="1"/>
      <c r="BN199" s="1"/>
      <c r="BO199" s="1"/>
    </row>
    <row r="200" spans="1:67" s="7" customFormat="1" ht="45.75" customHeight="1">
      <c r="A200" s="207" t="s">
        <v>290</v>
      </c>
      <c r="B200" s="208"/>
      <c r="C200" s="208"/>
      <c r="D200" s="208"/>
      <c r="E200" s="209" t="s">
        <v>294</v>
      </c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1"/>
      <c r="BF200" s="212" t="s">
        <v>123</v>
      </c>
      <c r="BG200" s="213"/>
      <c r="BH200" s="213"/>
      <c r="BI200" s="214"/>
      <c r="BK200" s="1"/>
      <c r="BL200" s="1"/>
      <c r="BM200" s="1"/>
      <c r="BN200" s="1"/>
      <c r="BO200" s="1"/>
    </row>
    <row r="201" spans="1:67" s="7" customFormat="1" ht="63" customHeight="1">
      <c r="A201" s="207" t="s">
        <v>291</v>
      </c>
      <c r="B201" s="208"/>
      <c r="C201" s="208"/>
      <c r="D201" s="208"/>
      <c r="E201" s="209" t="s">
        <v>285</v>
      </c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1"/>
      <c r="BF201" s="212" t="s">
        <v>124</v>
      </c>
      <c r="BG201" s="213"/>
      <c r="BH201" s="213"/>
      <c r="BI201" s="214"/>
      <c r="BK201" s="1"/>
      <c r="BL201" s="1"/>
      <c r="BM201" s="1"/>
      <c r="BN201" s="1"/>
      <c r="BO201" s="1"/>
    </row>
    <row r="202" spans="1:67" s="7" customFormat="1" ht="38.25" customHeight="1">
      <c r="A202" s="207" t="s">
        <v>297</v>
      </c>
      <c r="B202" s="208"/>
      <c r="C202" s="208"/>
      <c r="D202" s="208"/>
      <c r="E202" s="209" t="s">
        <v>295</v>
      </c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1"/>
      <c r="BF202" s="212" t="s">
        <v>126</v>
      </c>
      <c r="BG202" s="213"/>
      <c r="BH202" s="213"/>
      <c r="BI202" s="214"/>
      <c r="BK202" s="1"/>
      <c r="BL202" s="1"/>
      <c r="BM202" s="1"/>
      <c r="BN202" s="1"/>
      <c r="BO202" s="1"/>
    </row>
    <row r="203" spans="1:67" s="7" customFormat="1" ht="63" customHeight="1">
      <c r="A203" s="207" t="s">
        <v>298</v>
      </c>
      <c r="B203" s="208"/>
      <c r="C203" s="208"/>
      <c r="D203" s="208"/>
      <c r="E203" s="209" t="s">
        <v>292</v>
      </c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1"/>
      <c r="BF203" s="212" t="s">
        <v>127</v>
      </c>
      <c r="BG203" s="213"/>
      <c r="BH203" s="213"/>
      <c r="BI203" s="214"/>
      <c r="BK203" s="1"/>
      <c r="BL203" s="1"/>
      <c r="BM203" s="1"/>
      <c r="BN203" s="1"/>
      <c r="BO203" s="1"/>
    </row>
    <row r="204" spans="1:67" s="7" customFormat="1" ht="39" customHeight="1">
      <c r="A204" s="207" t="s">
        <v>299</v>
      </c>
      <c r="B204" s="208"/>
      <c r="C204" s="208"/>
      <c r="D204" s="208"/>
      <c r="E204" s="209" t="s">
        <v>309</v>
      </c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1"/>
      <c r="BF204" s="212" t="s">
        <v>132</v>
      </c>
      <c r="BG204" s="213"/>
      <c r="BH204" s="213"/>
      <c r="BI204" s="214"/>
      <c r="BK204" s="1"/>
      <c r="BL204" s="1"/>
      <c r="BM204" s="1"/>
      <c r="BN204" s="1"/>
      <c r="BO204" s="1"/>
    </row>
    <row r="205" spans="1:67" s="7" customFormat="1" ht="46.5" customHeight="1">
      <c r="A205" s="53"/>
      <c r="B205" s="53"/>
      <c r="C205" s="53"/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155"/>
      <c r="BG205" s="155"/>
      <c r="BH205" s="155"/>
      <c r="BI205" s="155"/>
      <c r="BK205" s="1"/>
      <c r="BL205" s="1"/>
      <c r="BM205" s="1"/>
      <c r="BN205" s="1"/>
      <c r="BO205" s="1"/>
    </row>
    <row r="206" spans="1:61" ht="45.75" customHeight="1">
      <c r="A206" s="262" t="s">
        <v>355</v>
      </c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63"/>
      <c r="AG206" s="263"/>
      <c r="AH206" s="263"/>
      <c r="AI206" s="263"/>
      <c r="AJ206" s="263"/>
      <c r="AK206" s="263"/>
      <c r="AL206" s="263"/>
      <c r="AM206" s="263"/>
      <c r="AN206" s="263"/>
      <c r="AO206" s="263"/>
      <c r="AP206" s="263"/>
      <c r="AQ206" s="263"/>
      <c r="AR206" s="263"/>
      <c r="AS206" s="263"/>
      <c r="AT206" s="263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263"/>
      <c r="BF206" s="263"/>
      <c r="BG206" s="263"/>
      <c r="BH206" s="263"/>
      <c r="BI206" s="263"/>
    </row>
    <row r="207" spans="1:61" ht="45.75" customHeight="1">
      <c r="A207" s="207" t="s">
        <v>300</v>
      </c>
      <c r="B207" s="208"/>
      <c r="C207" s="208"/>
      <c r="D207" s="208"/>
      <c r="E207" s="209" t="s">
        <v>293</v>
      </c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10"/>
      <c r="AF207" s="210"/>
      <c r="AG207" s="210"/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1"/>
      <c r="BF207" s="212" t="s">
        <v>133</v>
      </c>
      <c r="BG207" s="213"/>
      <c r="BH207" s="213"/>
      <c r="BI207" s="214"/>
    </row>
    <row r="208" spans="1:61" ht="45.75" customHeight="1">
      <c r="A208" s="207" t="s">
        <v>301</v>
      </c>
      <c r="B208" s="208"/>
      <c r="C208" s="208"/>
      <c r="D208" s="208"/>
      <c r="E208" s="209" t="s">
        <v>310</v>
      </c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10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1"/>
      <c r="BF208" s="212" t="s">
        <v>134</v>
      </c>
      <c r="BG208" s="213"/>
      <c r="BH208" s="213"/>
      <c r="BI208" s="214"/>
    </row>
    <row r="209" spans="1:61" ht="45.75" customHeight="1">
      <c r="A209" s="207" t="s">
        <v>302</v>
      </c>
      <c r="B209" s="208"/>
      <c r="C209" s="208"/>
      <c r="D209" s="208"/>
      <c r="E209" s="209" t="s">
        <v>311</v>
      </c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1"/>
      <c r="BF209" s="212" t="s">
        <v>143</v>
      </c>
      <c r="BG209" s="213"/>
      <c r="BH209" s="213"/>
      <c r="BI209" s="214"/>
    </row>
    <row r="210" spans="1:67" s="7" customFormat="1" ht="58.5" customHeight="1">
      <c r="A210" s="207" t="s">
        <v>303</v>
      </c>
      <c r="B210" s="208"/>
      <c r="C210" s="208"/>
      <c r="D210" s="208"/>
      <c r="E210" s="260" t="s">
        <v>281</v>
      </c>
      <c r="F210" s="261"/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61"/>
      <c r="AS210" s="261"/>
      <c r="AT210" s="261"/>
      <c r="AU210" s="261"/>
      <c r="AV210" s="261"/>
      <c r="AW210" s="261"/>
      <c r="AX210" s="261"/>
      <c r="AY210" s="261"/>
      <c r="AZ210" s="261"/>
      <c r="BA210" s="261"/>
      <c r="BB210" s="261"/>
      <c r="BC210" s="261"/>
      <c r="BD210" s="261"/>
      <c r="BE210" s="467"/>
      <c r="BF210" s="212" t="s">
        <v>335</v>
      </c>
      <c r="BG210" s="213"/>
      <c r="BH210" s="213"/>
      <c r="BI210" s="214"/>
      <c r="BK210" s="1"/>
      <c r="BL210" s="1"/>
      <c r="BM210" s="1"/>
      <c r="BN210" s="1"/>
      <c r="BO210" s="1"/>
    </row>
    <row r="211" spans="1:67" s="7" customFormat="1" ht="45.75" customHeight="1">
      <c r="A211" s="207" t="s">
        <v>304</v>
      </c>
      <c r="B211" s="208"/>
      <c r="C211" s="208"/>
      <c r="D211" s="208"/>
      <c r="E211" s="209" t="s">
        <v>312</v>
      </c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1"/>
      <c r="BF211" s="212" t="s">
        <v>208</v>
      </c>
      <c r="BG211" s="213"/>
      <c r="BH211" s="213"/>
      <c r="BI211" s="214"/>
      <c r="BK211" s="1"/>
      <c r="BL211" s="1"/>
      <c r="BM211" s="1"/>
      <c r="BN211" s="1"/>
      <c r="BO211" s="1"/>
    </row>
    <row r="212" spans="1:67" s="7" customFormat="1" ht="46.5" customHeight="1">
      <c r="A212" s="207" t="s">
        <v>315</v>
      </c>
      <c r="B212" s="208"/>
      <c r="C212" s="208"/>
      <c r="D212" s="208"/>
      <c r="E212" s="549" t="s">
        <v>313</v>
      </c>
      <c r="F212" s="550"/>
      <c r="G212" s="550"/>
      <c r="H212" s="550"/>
      <c r="I212" s="550"/>
      <c r="J212" s="550"/>
      <c r="K212" s="550"/>
      <c r="L212" s="550"/>
      <c r="M212" s="550"/>
      <c r="N212" s="550"/>
      <c r="O212" s="550"/>
      <c r="P212" s="550"/>
      <c r="Q212" s="550"/>
      <c r="R212" s="550"/>
      <c r="S212" s="550"/>
      <c r="T212" s="550"/>
      <c r="U212" s="550"/>
      <c r="V212" s="550"/>
      <c r="W212" s="550"/>
      <c r="X212" s="550"/>
      <c r="Y212" s="550"/>
      <c r="Z212" s="550"/>
      <c r="AA212" s="550"/>
      <c r="AB212" s="550"/>
      <c r="AC212" s="550"/>
      <c r="AD212" s="550"/>
      <c r="AE212" s="550"/>
      <c r="AF212" s="550"/>
      <c r="AG212" s="550"/>
      <c r="AH212" s="550"/>
      <c r="AI212" s="550"/>
      <c r="AJ212" s="550"/>
      <c r="AK212" s="550"/>
      <c r="AL212" s="550"/>
      <c r="AM212" s="550"/>
      <c r="AN212" s="550"/>
      <c r="AO212" s="550"/>
      <c r="AP212" s="550"/>
      <c r="AQ212" s="550"/>
      <c r="AR212" s="550"/>
      <c r="AS212" s="550"/>
      <c r="AT212" s="550"/>
      <c r="AU212" s="550"/>
      <c r="AV212" s="550"/>
      <c r="AW212" s="550"/>
      <c r="AX212" s="550"/>
      <c r="AY212" s="550"/>
      <c r="AZ212" s="550"/>
      <c r="BA212" s="550"/>
      <c r="BB212" s="550"/>
      <c r="BC212" s="550"/>
      <c r="BD212" s="550"/>
      <c r="BE212" s="551"/>
      <c r="BF212" s="212" t="s">
        <v>336</v>
      </c>
      <c r="BG212" s="213"/>
      <c r="BH212" s="213"/>
      <c r="BI212" s="214"/>
      <c r="BK212" s="1"/>
      <c r="BL212" s="1"/>
      <c r="BM212" s="1"/>
      <c r="BN212" s="1"/>
      <c r="BO212" s="1"/>
    </row>
    <row r="213" spans="1:67" s="7" customFormat="1" ht="38.25" customHeight="1">
      <c r="A213" s="207" t="s">
        <v>316</v>
      </c>
      <c r="B213" s="208"/>
      <c r="C213" s="208"/>
      <c r="D213" s="208"/>
      <c r="E213" s="549" t="s">
        <v>314</v>
      </c>
      <c r="F213" s="550"/>
      <c r="G213" s="550"/>
      <c r="H213" s="550"/>
      <c r="I213" s="550"/>
      <c r="J213" s="550"/>
      <c r="K213" s="550"/>
      <c r="L213" s="550"/>
      <c r="M213" s="550"/>
      <c r="N213" s="550"/>
      <c r="O213" s="550"/>
      <c r="P213" s="550"/>
      <c r="Q213" s="550"/>
      <c r="R213" s="550"/>
      <c r="S213" s="550"/>
      <c r="T213" s="550"/>
      <c r="U213" s="550"/>
      <c r="V213" s="550"/>
      <c r="W213" s="550"/>
      <c r="X213" s="550"/>
      <c r="Y213" s="550"/>
      <c r="Z213" s="550"/>
      <c r="AA213" s="550"/>
      <c r="AB213" s="550"/>
      <c r="AC213" s="550"/>
      <c r="AD213" s="550"/>
      <c r="AE213" s="550"/>
      <c r="AF213" s="550"/>
      <c r="AG213" s="550"/>
      <c r="AH213" s="550"/>
      <c r="AI213" s="550"/>
      <c r="AJ213" s="550"/>
      <c r="AK213" s="550"/>
      <c r="AL213" s="550"/>
      <c r="AM213" s="550"/>
      <c r="AN213" s="550"/>
      <c r="AO213" s="550"/>
      <c r="AP213" s="550"/>
      <c r="AQ213" s="550"/>
      <c r="AR213" s="550"/>
      <c r="AS213" s="550"/>
      <c r="AT213" s="550"/>
      <c r="AU213" s="550"/>
      <c r="AV213" s="550"/>
      <c r="AW213" s="550"/>
      <c r="AX213" s="550"/>
      <c r="AY213" s="550"/>
      <c r="AZ213" s="550"/>
      <c r="BA213" s="550"/>
      <c r="BB213" s="550"/>
      <c r="BC213" s="550"/>
      <c r="BD213" s="550"/>
      <c r="BE213" s="551"/>
      <c r="BF213" s="212" t="s">
        <v>210</v>
      </c>
      <c r="BG213" s="213"/>
      <c r="BH213" s="213"/>
      <c r="BI213" s="214"/>
      <c r="BK213" s="1"/>
      <c r="BL213" s="1"/>
      <c r="BM213" s="1"/>
      <c r="BN213" s="1"/>
      <c r="BO213" s="1"/>
    </row>
    <row r="214" spans="1:67" s="7" customFormat="1" ht="65.25" customHeight="1">
      <c r="A214" s="207" t="s">
        <v>320</v>
      </c>
      <c r="B214" s="208"/>
      <c r="C214" s="208"/>
      <c r="D214" s="208"/>
      <c r="E214" s="209" t="s">
        <v>323</v>
      </c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  <c r="AD214" s="210"/>
      <c r="AE214" s="210"/>
      <c r="AF214" s="210"/>
      <c r="AG214" s="210"/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1"/>
      <c r="BF214" s="212" t="s">
        <v>218</v>
      </c>
      <c r="BG214" s="213"/>
      <c r="BH214" s="213"/>
      <c r="BI214" s="214"/>
      <c r="BK214" s="1"/>
      <c r="BL214" s="1"/>
      <c r="BM214" s="1"/>
      <c r="BN214" s="1"/>
      <c r="BO214" s="1"/>
    </row>
    <row r="215" spans="1:67" s="7" customFormat="1" ht="42" customHeight="1">
      <c r="A215" s="207" t="s">
        <v>321</v>
      </c>
      <c r="B215" s="208"/>
      <c r="C215" s="208"/>
      <c r="D215" s="208"/>
      <c r="E215" s="549" t="s">
        <v>317</v>
      </c>
      <c r="F215" s="550"/>
      <c r="G215" s="550"/>
      <c r="H215" s="550"/>
      <c r="I215" s="550"/>
      <c r="J215" s="550"/>
      <c r="K215" s="550"/>
      <c r="L215" s="550"/>
      <c r="M215" s="550"/>
      <c r="N215" s="550"/>
      <c r="O215" s="550"/>
      <c r="P215" s="550"/>
      <c r="Q215" s="550"/>
      <c r="R215" s="550"/>
      <c r="S215" s="550"/>
      <c r="T215" s="550"/>
      <c r="U215" s="550"/>
      <c r="V215" s="550"/>
      <c r="W215" s="550"/>
      <c r="X215" s="550"/>
      <c r="Y215" s="550"/>
      <c r="Z215" s="550"/>
      <c r="AA215" s="550"/>
      <c r="AB215" s="550"/>
      <c r="AC215" s="550"/>
      <c r="AD215" s="550"/>
      <c r="AE215" s="550"/>
      <c r="AF215" s="550"/>
      <c r="AG215" s="550"/>
      <c r="AH215" s="550"/>
      <c r="AI215" s="550"/>
      <c r="AJ215" s="550"/>
      <c r="AK215" s="550"/>
      <c r="AL215" s="550"/>
      <c r="AM215" s="550"/>
      <c r="AN215" s="550"/>
      <c r="AO215" s="550"/>
      <c r="AP215" s="550"/>
      <c r="AQ215" s="550"/>
      <c r="AR215" s="550"/>
      <c r="AS215" s="550"/>
      <c r="AT215" s="550"/>
      <c r="AU215" s="550"/>
      <c r="AV215" s="550"/>
      <c r="AW215" s="550"/>
      <c r="AX215" s="550"/>
      <c r="AY215" s="550"/>
      <c r="AZ215" s="550"/>
      <c r="BA215" s="550"/>
      <c r="BB215" s="550"/>
      <c r="BC215" s="550"/>
      <c r="BD215" s="550"/>
      <c r="BE215" s="551"/>
      <c r="BF215" s="212" t="s">
        <v>337</v>
      </c>
      <c r="BG215" s="213"/>
      <c r="BH215" s="213"/>
      <c r="BI215" s="214"/>
      <c r="BK215" s="1"/>
      <c r="BL215" s="1"/>
      <c r="BM215" s="1"/>
      <c r="BN215" s="1"/>
      <c r="BO215" s="1"/>
    </row>
    <row r="216" spans="1:67" s="7" customFormat="1" ht="40.5" customHeight="1">
      <c r="A216" s="207" t="s">
        <v>322</v>
      </c>
      <c r="B216" s="208"/>
      <c r="C216" s="208"/>
      <c r="D216" s="208"/>
      <c r="E216" s="209" t="s">
        <v>318</v>
      </c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1"/>
      <c r="BF216" s="212" t="s">
        <v>219</v>
      </c>
      <c r="BG216" s="213"/>
      <c r="BH216" s="213"/>
      <c r="BI216" s="214"/>
      <c r="BK216" s="1"/>
      <c r="BL216" s="1"/>
      <c r="BM216" s="1"/>
      <c r="BN216" s="1"/>
      <c r="BO216" s="1"/>
    </row>
    <row r="217" spans="1:67" s="7" customFormat="1" ht="15.75" customHeight="1">
      <c r="A217" s="53"/>
      <c r="B217" s="53"/>
      <c r="C217" s="53"/>
      <c r="D217" s="53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155"/>
      <c r="BG217" s="155"/>
      <c r="BH217" s="155"/>
      <c r="BI217" s="155"/>
      <c r="BK217" s="1"/>
      <c r="BL217" s="1"/>
      <c r="BM217" s="1"/>
      <c r="BN217" s="1"/>
      <c r="BO217" s="1"/>
    </row>
    <row r="218" spans="1:67" s="7" customFormat="1" ht="48" customHeight="1">
      <c r="A218" s="552" t="s">
        <v>351</v>
      </c>
      <c r="B218" s="552"/>
      <c r="C218" s="552"/>
      <c r="D218" s="552"/>
      <c r="E218" s="552"/>
      <c r="F218" s="552"/>
      <c r="G218" s="552"/>
      <c r="H218" s="552"/>
      <c r="I218" s="552"/>
      <c r="J218" s="552"/>
      <c r="K218" s="552"/>
      <c r="L218" s="552"/>
      <c r="M218" s="552"/>
      <c r="N218" s="552"/>
      <c r="O218" s="552"/>
      <c r="P218" s="552"/>
      <c r="Q218" s="552"/>
      <c r="R218" s="552"/>
      <c r="S218" s="552"/>
      <c r="T218" s="552"/>
      <c r="U218" s="552"/>
      <c r="V218" s="552"/>
      <c r="W218" s="552"/>
      <c r="X218" s="552"/>
      <c r="Y218" s="552"/>
      <c r="Z218" s="552"/>
      <c r="AA218" s="552"/>
      <c r="AB218" s="552"/>
      <c r="AC218" s="552"/>
      <c r="AD218" s="552"/>
      <c r="AE218" s="552"/>
      <c r="AF218" s="552"/>
      <c r="AG218" s="552"/>
      <c r="AH218" s="552"/>
      <c r="AI218" s="552"/>
      <c r="AJ218" s="552"/>
      <c r="AK218" s="552"/>
      <c r="AL218" s="552"/>
      <c r="AM218" s="552"/>
      <c r="AN218" s="552"/>
      <c r="AO218" s="552"/>
      <c r="AP218" s="552"/>
      <c r="AQ218" s="552"/>
      <c r="AR218" s="552"/>
      <c r="AS218" s="552"/>
      <c r="AT218" s="552"/>
      <c r="AU218" s="552"/>
      <c r="AV218" s="552"/>
      <c r="AW218" s="552"/>
      <c r="AX218" s="552"/>
      <c r="AY218" s="552"/>
      <c r="AZ218" s="552"/>
      <c r="BA218" s="552"/>
      <c r="BB218" s="552"/>
      <c r="BC218" s="552"/>
      <c r="BD218" s="552"/>
      <c r="BE218" s="552"/>
      <c r="BF218" s="552"/>
      <c r="BG218" s="552"/>
      <c r="BH218" s="552"/>
      <c r="BI218" s="552"/>
      <c r="BK218" s="1"/>
      <c r="BL218" s="1"/>
      <c r="BM218" s="1"/>
      <c r="BN218" s="1"/>
      <c r="BO218" s="1"/>
    </row>
    <row r="219" spans="1:67" s="7" customFormat="1" ht="48" customHeight="1">
      <c r="A219" s="553" t="s">
        <v>378</v>
      </c>
      <c r="B219" s="552"/>
      <c r="C219" s="552"/>
      <c r="D219" s="552"/>
      <c r="E219" s="552"/>
      <c r="F219" s="552"/>
      <c r="G219" s="552"/>
      <c r="H219" s="552"/>
      <c r="I219" s="552"/>
      <c r="J219" s="552"/>
      <c r="K219" s="552"/>
      <c r="L219" s="552"/>
      <c r="M219" s="552"/>
      <c r="N219" s="552"/>
      <c r="O219" s="552"/>
      <c r="P219" s="552"/>
      <c r="Q219" s="552"/>
      <c r="R219" s="552"/>
      <c r="S219" s="552"/>
      <c r="T219" s="552"/>
      <c r="U219" s="552"/>
      <c r="V219" s="552"/>
      <c r="W219" s="552"/>
      <c r="X219" s="552"/>
      <c r="Y219" s="552"/>
      <c r="Z219" s="552"/>
      <c r="AA219" s="552"/>
      <c r="AB219" s="552"/>
      <c r="AC219" s="552"/>
      <c r="AD219" s="552"/>
      <c r="AE219" s="552"/>
      <c r="AF219" s="552"/>
      <c r="AG219" s="552"/>
      <c r="AH219" s="552"/>
      <c r="AI219" s="552"/>
      <c r="AJ219" s="552"/>
      <c r="AK219" s="552"/>
      <c r="AL219" s="552"/>
      <c r="AM219" s="552"/>
      <c r="AN219" s="552"/>
      <c r="AO219" s="552"/>
      <c r="AP219" s="552"/>
      <c r="AQ219" s="552"/>
      <c r="AR219" s="552"/>
      <c r="AS219" s="552"/>
      <c r="AT219" s="552"/>
      <c r="AU219" s="552"/>
      <c r="AV219" s="552"/>
      <c r="AW219" s="552"/>
      <c r="AX219" s="552"/>
      <c r="AY219" s="552"/>
      <c r="AZ219" s="552"/>
      <c r="BA219" s="552"/>
      <c r="BB219" s="552"/>
      <c r="BC219" s="552"/>
      <c r="BD219" s="552"/>
      <c r="BE219" s="552"/>
      <c r="BF219" s="552"/>
      <c r="BG219" s="552"/>
      <c r="BH219" s="552"/>
      <c r="BI219" s="552"/>
      <c r="BK219" s="1"/>
      <c r="BL219" s="1"/>
      <c r="BM219" s="1"/>
      <c r="BN219" s="1"/>
      <c r="BO219" s="1"/>
    </row>
    <row r="220" spans="1:67" s="7" customFormat="1" ht="129.75" customHeight="1">
      <c r="A220" s="554" t="s">
        <v>379</v>
      </c>
      <c r="B220" s="555"/>
      <c r="C220" s="555"/>
      <c r="D220" s="555"/>
      <c r="E220" s="555"/>
      <c r="F220" s="555"/>
      <c r="G220" s="555"/>
      <c r="H220" s="555"/>
      <c r="I220" s="555"/>
      <c r="J220" s="555"/>
      <c r="K220" s="555"/>
      <c r="L220" s="555"/>
      <c r="M220" s="555"/>
      <c r="N220" s="555"/>
      <c r="O220" s="555"/>
      <c r="P220" s="555"/>
      <c r="Q220" s="555"/>
      <c r="R220" s="555"/>
      <c r="S220" s="555"/>
      <c r="T220" s="555"/>
      <c r="U220" s="555"/>
      <c r="V220" s="555"/>
      <c r="W220" s="555"/>
      <c r="X220" s="555"/>
      <c r="Y220" s="555"/>
      <c r="Z220" s="555"/>
      <c r="AA220" s="555"/>
      <c r="AB220" s="555"/>
      <c r="AC220" s="555"/>
      <c r="AD220" s="555"/>
      <c r="AE220" s="555"/>
      <c r="AF220" s="555"/>
      <c r="AG220" s="555"/>
      <c r="AH220" s="555"/>
      <c r="AI220" s="555"/>
      <c r="AJ220" s="555"/>
      <c r="AK220" s="555"/>
      <c r="AL220" s="555"/>
      <c r="AM220" s="555"/>
      <c r="AN220" s="555"/>
      <c r="AO220" s="555"/>
      <c r="AP220" s="555"/>
      <c r="AQ220" s="555"/>
      <c r="AR220" s="555"/>
      <c r="AS220" s="555"/>
      <c r="AT220" s="555"/>
      <c r="AU220" s="555"/>
      <c r="AV220" s="555"/>
      <c r="AW220" s="555"/>
      <c r="AX220" s="555"/>
      <c r="AY220" s="555"/>
      <c r="AZ220" s="555"/>
      <c r="BA220" s="555"/>
      <c r="BB220" s="555"/>
      <c r="BC220" s="555"/>
      <c r="BD220" s="555"/>
      <c r="BE220" s="555"/>
      <c r="BF220" s="555"/>
      <c r="BG220" s="555"/>
      <c r="BH220" s="555"/>
      <c r="BI220" s="555"/>
      <c r="BK220" s="1"/>
      <c r="BL220" s="1"/>
      <c r="BM220" s="1"/>
      <c r="BN220" s="1"/>
      <c r="BO220" s="1"/>
    </row>
    <row r="221" spans="1:67" s="7" customFormat="1" ht="26.25" customHeight="1">
      <c r="A221" s="193"/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3"/>
      <c r="AT221" s="193"/>
      <c r="AU221" s="193"/>
      <c r="AV221" s="193"/>
      <c r="AW221" s="193"/>
      <c r="AX221" s="193"/>
      <c r="AY221" s="193"/>
      <c r="AZ221" s="193"/>
      <c r="BA221" s="193"/>
      <c r="BB221" s="193"/>
      <c r="BC221" s="193"/>
      <c r="BD221" s="193"/>
      <c r="BE221" s="193"/>
      <c r="BF221" s="193"/>
      <c r="BG221" s="193"/>
      <c r="BH221" s="193"/>
      <c r="BI221" s="193"/>
      <c r="BK221" s="1"/>
      <c r="BL221" s="1"/>
      <c r="BM221" s="1"/>
      <c r="BN221" s="1"/>
      <c r="BO221" s="1"/>
    </row>
    <row r="222" spans="1:67" s="7" customFormat="1" ht="27" customHeight="1">
      <c r="A222" s="17" t="s">
        <v>111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36"/>
      <c r="S222" s="3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89"/>
      <c r="AF222" s="156"/>
      <c r="AG222" s="156"/>
      <c r="AH222" s="156"/>
      <c r="AI222" s="156"/>
      <c r="AJ222" s="17" t="s">
        <v>111</v>
      </c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K222" s="1"/>
      <c r="BL222" s="1"/>
      <c r="BM222" s="1"/>
      <c r="BN222" s="1"/>
      <c r="BO222" s="1"/>
    </row>
    <row r="223" spans="1:67" s="7" customFormat="1" ht="66" customHeight="1">
      <c r="A223" s="2" t="s">
        <v>371</v>
      </c>
      <c r="B223" s="156"/>
      <c r="C223" s="156"/>
      <c r="D223" s="156"/>
      <c r="E223" s="156"/>
      <c r="F223" s="156"/>
      <c r="G223" s="156"/>
      <c r="H223" s="156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156"/>
      <c r="AE223" s="189"/>
      <c r="AF223" s="1"/>
      <c r="AG223" s="156"/>
      <c r="AH223" s="156"/>
      <c r="AI223" s="156"/>
      <c r="AJ223" s="241" t="s">
        <v>135</v>
      </c>
      <c r="AK223" s="241"/>
      <c r="AL223" s="241"/>
      <c r="AM223" s="241"/>
      <c r="AN223" s="241"/>
      <c r="AO223" s="241"/>
      <c r="AP223" s="241"/>
      <c r="AQ223" s="241"/>
      <c r="AR223" s="241"/>
      <c r="AS223" s="241"/>
      <c r="AT223" s="241"/>
      <c r="AU223" s="241"/>
      <c r="AV223" s="241"/>
      <c r="AW223" s="241"/>
      <c r="AX223" s="241"/>
      <c r="AY223" s="241"/>
      <c r="AZ223" s="241"/>
      <c r="BA223" s="241"/>
      <c r="BB223" s="241"/>
      <c r="BC223" s="156"/>
      <c r="BD223" s="156"/>
      <c r="BE223" s="156"/>
      <c r="BF223" s="156"/>
      <c r="BG223" s="156"/>
      <c r="BH223" s="156"/>
      <c r="BI223" s="156"/>
      <c r="BK223" s="1"/>
      <c r="BL223" s="1"/>
      <c r="BM223" s="1"/>
      <c r="BN223" s="1"/>
      <c r="BO223" s="1"/>
    </row>
    <row r="224" spans="1:67" s="7" customFormat="1" ht="4.5" customHeight="1">
      <c r="A224" s="2"/>
      <c r="B224" s="156"/>
      <c r="C224" s="156"/>
      <c r="D224" s="156"/>
      <c r="E224" s="156"/>
      <c r="F224" s="156"/>
      <c r="G224" s="156"/>
      <c r="H224" s="156"/>
      <c r="I224" s="561"/>
      <c r="J224" s="561"/>
      <c r="K224" s="561"/>
      <c r="L224" s="561"/>
      <c r="M224" s="561"/>
      <c r="N224" s="561"/>
      <c r="O224" s="561"/>
      <c r="P224" s="561"/>
      <c r="Q224" s="561"/>
      <c r="R224" s="561"/>
      <c r="S224" s="561"/>
      <c r="T224" s="561"/>
      <c r="U224" s="561"/>
      <c r="V224" s="561"/>
      <c r="W224" s="561"/>
      <c r="X224" s="561"/>
      <c r="Y224" s="561"/>
      <c r="Z224" s="561"/>
      <c r="AA224" s="561"/>
      <c r="AB224" s="561"/>
      <c r="AC224" s="561"/>
      <c r="AD224" s="156"/>
      <c r="AE224" s="189"/>
      <c r="AF224" s="156"/>
      <c r="AG224" s="156"/>
      <c r="AH224" s="156"/>
      <c r="AI224" s="156"/>
      <c r="AJ224" s="241"/>
      <c r="AK224" s="241"/>
      <c r="AL224" s="241"/>
      <c r="AM224" s="241"/>
      <c r="AN224" s="241"/>
      <c r="AO224" s="241"/>
      <c r="AP224" s="241"/>
      <c r="AQ224" s="241"/>
      <c r="AR224" s="241"/>
      <c r="AS224" s="241"/>
      <c r="AT224" s="241"/>
      <c r="AU224" s="241"/>
      <c r="AV224" s="241"/>
      <c r="AW224" s="241"/>
      <c r="AX224" s="241"/>
      <c r="AY224" s="241"/>
      <c r="AZ224" s="241"/>
      <c r="BA224" s="241"/>
      <c r="BB224" s="241"/>
      <c r="BC224" s="156"/>
      <c r="BD224" s="156"/>
      <c r="BE224" s="37"/>
      <c r="BF224" s="156"/>
      <c r="BG224" s="156"/>
      <c r="BH224" s="156"/>
      <c r="BI224" s="156"/>
      <c r="BK224" s="1"/>
      <c r="BL224" s="1"/>
      <c r="BM224" s="1"/>
      <c r="BN224" s="1"/>
      <c r="BO224" s="1"/>
    </row>
    <row r="225" spans="1:67" s="7" customFormat="1" ht="46.5" customHeight="1">
      <c r="A225" s="230"/>
      <c r="B225" s="230"/>
      <c r="C225" s="230"/>
      <c r="D225" s="230"/>
      <c r="E225" s="230"/>
      <c r="F225" s="230"/>
      <c r="G225" s="156"/>
      <c r="H225" s="242" t="s">
        <v>230</v>
      </c>
      <c r="I225" s="242"/>
      <c r="J225" s="242"/>
      <c r="K225" s="242"/>
      <c r="L225" s="242"/>
      <c r="M225" s="242"/>
      <c r="N225" s="242"/>
      <c r="O225" s="242"/>
      <c r="P225" s="156"/>
      <c r="Q225" s="156"/>
      <c r="R225" s="36"/>
      <c r="S225" s="3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89"/>
      <c r="AF225" s="156"/>
      <c r="AG225" s="156"/>
      <c r="AH225" s="156"/>
      <c r="AI225" s="156"/>
      <c r="AJ225" s="154"/>
      <c r="AK225" s="154"/>
      <c r="AL225" s="154"/>
      <c r="AM225" s="154"/>
      <c r="AN225" s="154"/>
      <c r="AO225" s="154"/>
      <c r="AP225" s="37"/>
      <c r="AQ225" s="242" t="s">
        <v>353</v>
      </c>
      <c r="AR225" s="242"/>
      <c r="AS225" s="242"/>
      <c r="AT225" s="242"/>
      <c r="AU225" s="242"/>
      <c r="AV225" s="242"/>
      <c r="AW225" s="37"/>
      <c r="AX225" s="37"/>
      <c r="AY225" s="37"/>
      <c r="AZ225" s="37"/>
      <c r="BA225" s="37"/>
      <c r="BB225" s="37"/>
      <c r="BC225" s="37"/>
      <c r="BD225" s="37"/>
      <c r="BE225" s="37"/>
      <c r="BF225" s="156"/>
      <c r="BG225" s="156"/>
      <c r="BH225" s="156"/>
      <c r="BI225" s="156"/>
      <c r="BK225" s="1"/>
      <c r="BL225" s="1"/>
      <c r="BM225" s="1"/>
      <c r="BN225" s="1"/>
      <c r="BO225" s="1"/>
    </row>
    <row r="226" spans="1:67" s="7" customFormat="1" ht="40.5" customHeight="1">
      <c r="A226" s="9" t="s">
        <v>112</v>
      </c>
      <c r="B226" s="156"/>
      <c r="C226" s="156"/>
      <c r="D226" s="156"/>
      <c r="E226" s="156"/>
      <c r="F226" s="156"/>
      <c r="G226" s="156"/>
      <c r="H226" s="9"/>
      <c r="I226" s="156"/>
      <c r="J226" s="156"/>
      <c r="K226" s="156"/>
      <c r="L226" s="156"/>
      <c r="M226" s="156"/>
      <c r="N226" s="156"/>
      <c r="O226" s="156"/>
      <c r="P226" s="156"/>
      <c r="Q226" s="156"/>
      <c r="R226" s="36"/>
      <c r="S226" s="3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89"/>
      <c r="AF226" s="156"/>
      <c r="AG226" s="156"/>
      <c r="AH226" s="156"/>
      <c r="AI226" s="156"/>
      <c r="AJ226" s="231" t="s">
        <v>114</v>
      </c>
      <c r="AK226" s="231"/>
      <c r="AL226" s="231"/>
      <c r="AM226" s="231"/>
      <c r="AN226" s="231"/>
      <c r="AO226" s="231"/>
      <c r="AP226" s="156"/>
      <c r="AQ226" s="38"/>
      <c r="AR226" s="38"/>
      <c r="AS226" s="38"/>
      <c r="AT226" s="38"/>
      <c r="AU226" s="38"/>
      <c r="AV226" s="38"/>
      <c r="AW226" s="156"/>
      <c r="AX226" s="156"/>
      <c r="AY226" s="156"/>
      <c r="AZ226" s="156"/>
      <c r="BA226" s="156"/>
      <c r="BB226" s="156"/>
      <c r="BC226" s="156"/>
      <c r="BD226" s="156"/>
      <c r="BE226" s="37"/>
      <c r="BF226" s="156"/>
      <c r="BG226" s="156"/>
      <c r="BH226" s="156"/>
      <c r="BI226" s="156"/>
      <c r="BK226" s="1"/>
      <c r="BL226" s="1"/>
      <c r="BM226" s="1"/>
      <c r="BN226" s="1"/>
      <c r="BO226" s="1"/>
    </row>
    <row r="227" spans="1:67" s="7" customFormat="1" ht="34.5" customHeight="1">
      <c r="A227" s="230"/>
      <c r="B227" s="230"/>
      <c r="C227" s="230"/>
      <c r="D227" s="230"/>
      <c r="E227" s="230"/>
      <c r="F227" s="230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36"/>
      <c r="S227" s="3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89"/>
      <c r="AF227" s="156"/>
      <c r="AG227" s="156"/>
      <c r="AH227" s="156"/>
      <c r="AI227" s="156"/>
      <c r="AJ227" s="154"/>
      <c r="AK227" s="154"/>
      <c r="AL227" s="154"/>
      <c r="AM227" s="154"/>
      <c r="AN227" s="154"/>
      <c r="AO227" s="154"/>
      <c r="AP227" s="156"/>
      <c r="AQ227" s="1"/>
      <c r="AR227" s="1"/>
      <c r="AS227" s="1"/>
      <c r="AT227" s="1"/>
      <c r="AU227" s="1"/>
      <c r="AV227" s="1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K227" s="1"/>
      <c r="BL227" s="1"/>
      <c r="BM227" s="1"/>
      <c r="BN227" s="1"/>
      <c r="BO227" s="1"/>
    </row>
    <row r="228" spans="1:67" s="7" customFormat="1" ht="37.5" customHeight="1">
      <c r="A228" s="231" t="s">
        <v>113</v>
      </c>
      <c r="B228" s="231"/>
      <c r="C228" s="231"/>
      <c r="D228" s="231"/>
      <c r="E228" s="231"/>
      <c r="F228" s="231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36"/>
      <c r="S228" s="3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89"/>
      <c r="AF228" s="156"/>
      <c r="AG228" s="156"/>
      <c r="AH228" s="156"/>
      <c r="AI228" s="156"/>
      <c r="AJ228" s="231" t="s">
        <v>113</v>
      </c>
      <c r="AK228" s="231"/>
      <c r="AL228" s="231"/>
      <c r="AM228" s="231"/>
      <c r="AN228" s="231"/>
      <c r="AO228" s="231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6"/>
      <c r="BI228" s="156"/>
      <c r="BK228" s="1"/>
      <c r="BL228" s="1"/>
      <c r="BM228" s="1"/>
      <c r="BN228" s="1"/>
      <c r="BO228" s="1"/>
    </row>
    <row r="229" spans="1:67" s="7" customFormat="1" ht="94.5" customHeight="1">
      <c r="A229" s="241" t="s">
        <v>376</v>
      </c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1"/>
      <c r="W229" s="241"/>
      <c r="X229" s="241"/>
      <c r="Y229" s="241"/>
      <c r="Z229" s="241"/>
      <c r="AA229" s="241"/>
      <c r="AB229" s="241"/>
      <c r="AC229" s="241"/>
      <c r="AD229" s="241"/>
      <c r="AE229" s="241"/>
      <c r="AF229" s="241"/>
      <c r="AG229" s="156"/>
      <c r="AH229" s="156"/>
      <c r="AI229" s="156"/>
      <c r="AJ229" s="241" t="s">
        <v>373</v>
      </c>
      <c r="AK229" s="241"/>
      <c r="AL229" s="241"/>
      <c r="AM229" s="241"/>
      <c r="AN229" s="241"/>
      <c r="AO229" s="241"/>
      <c r="AP229" s="241"/>
      <c r="AQ229" s="241"/>
      <c r="AR229" s="241"/>
      <c r="AS229" s="241"/>
      <c r="AT229" s="241"/>
      <c r="AU229" s="241"/>
      <c r="AV229" s="241"/>
      <c r="AW229" s="241"/>
      <c r="AX229" s="241"/>
      <c r="AY229" s="241"/>
      <c r="AZ229" s="241"/>
      <c r="BA229" s="241"/>
      <c r="BB229" s="241"/>
      <c r="BC229" s="241"/>
      <c r="BD229" s="241"/>
      <c r="BE229" s="241"/>
      <c r="BF229" s="241"/>
      <c r="BG229" s="241"/>
      <c r="BH229" s="156"/>
      <c r="BI229" s="156"/>
      <c r="BK229" s="1"/>
      <c r="BL229" s="1"/>
      <c r="BM229" s="1"/>
      <c r="BN229" s="1"/>
      <c r="BO229" s="1"/>
    </row>
    <row r="230" spans="33:67" s="7" customFormat="1" ht="12.75" customHeight="1">
      <c r="AG230" s="156"/>
      <c r="AH230" s="156"/>
      <c r="AI230" s="156"/>
      <c r="AJ230" s="241"/>
      <c r="AK230" s="241"/>
      <c r="AL230" s="241"/>
      <c r="AM230" s="241"/>
      <c r="AN230" s="241"/>
      <c r="AO230" s="241"/>
      <c r="AP230" s="241"/>
      <c r="AQ230" s="241"/>
      <c r="AR230" s="241"/>
      <c r="AS230" s="241"/>
      <c r="AT230" s="241"/>
      <c r="AU230" s="241"/>
      <c r="AV230" s="241"/>
      <c r="AW230" s="241"/>
      <c r="AX230" s="241"/>
      <c r="AY230" s="241"/>
      <c r="AZ230" s="241"/>
      <c r="BA230" s="241"/>
      <c r="BB230" s="241"/>
      <c r="BC230" s="241"/>
      <c r="BD230" s="241"/>
      <c r="BE230" s="241"/>
      <c r="BF230" s="241"/>
      <c r="BG230" s="241"/>
      <c r="BH230" s="156"/>
      <c r="BI230" s="156"/>
      <c r="BK230" s="1"/>
      <c r="BL230" s="1"/>
      <c r="BM230" s="1"/>
      <c r="BN230" s="1"/>
      <c r="BO230" s="1"/>
    </row>
    <row r="231" spans="1:67" s="7" customFormat="1" ht="42" customHeight="1">
      <c r="A231" s="154"/>
      <c r="B231" s="154"/>
      <c r="C231" s="154"/>
      <c r="D231" s="154"/>
      <c r="E231" s="154"/>
      <c r="F231" s="154"/>
      <c r="G231" s="156"/>
      <c r="H231" s="242" t="s">
        <v>231</v>
      </c>
      <c r="I231" s="242"/>
      <c r="J231" s="242"/>
      <c r="K231" s="242"/>
      <c r="L231" s="242"/>
      <c r="M231" s="242"/>
      <c r="N231" s="191"/>
      <c r="O231" s="191"/>
      <c r="P231" s="191"/>
      <c r="Q231" s="191"/>
      <c r="R231" s="191"/>
      <c r="S231" s="191"/>
      <c r="T231" s="191"/>
      <c r="U231" s="191"/>
      <c r="V231" s="191"/>
      <c r="W231" s="191"/>
      <c r="X231" s="191"/>
      <c r="Y231" s="191"/>
      <c r="Z231" s="191"/>
      <c r="AA231" s="191"/>
      <c r="AB231" s="191"/>
      <c r="AC231" s="191"/>
      <c r="AD231" s="156"/>
      <c r="AE231" s="189"/>
      <c r="AF231" s="156"/>
      <c r="AG231" s="156"/>
      <c r="AH231" s="156"/>
      <c r="AI231" s="156"/>
      <c r="AJ231" s="154"/>
      <c r="AK231" s="154"/>
      <c r="AL231" s="154"/>
      <c r="AM231" s="154"/>
      <c r="AN231" s="154"/>
      <c r="AO231" s="154"/>
      <c r="AP231" s="156"/>
      <c r="AQ231" s="242" t="s">
        <v>354</v>
      </c>
      <c r="AR231" s="242"/>
      <c r="AS231" s="242"/>
      <c r="AT231" s="242"/>
      <c r="AU231" s="242"/>
      <c r="AV231" s="242"/>
      <c r="BH231" s="156"/>
      <c r="BI231" s="156"/>
      <c r="BK231" s="1"/>
      <c r="BL231" s="1"/>
      <c r="BM231" s="1"/>
      <c r="BN231" s="1"/>
      <c r="BO231" s="1"/>
    </row>
    <row r="232" spans="1:67" s="7" customFormat="1" ht="26.25" customHeight="1">
      <c r="A232" s="231" t="s">
        <v>114</v>
      </c>
      <c r="B232" s="231"/>
      <c r="C232" s="231"/>
      <c r="D232" s="231"/>
      <c r="E232" s="231"/>
      <c r="F232" s="231"/>
      <c r="G232" s="156"/>
      <c r="H232" s="9"/>
      <c r="I232" s="156"/>
      <c r="J232" s="156"/>
      <c r="K232" s="156"/>
      <c r="L232" s="156"/>
      <c r="M232" s="156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156"/>
      <c r="AE232" s="189"/>
      <c r="AF232" s="156"/>
      <c r="AG232" s="156"/>
      <c r="AH232" s="156"/>
      <c r="AI232" s="156"/>
      <c r="AJ232" s="231" t="s">
        <v>112</v>
      </c>
      <c r="AK232" s="231"/>
      <c r="AL232" s="231"/>
      <c r="AM232" s="231"/>
      <c r="AN232" s="231"/>
      <c r="AO232" s="231"/>
      <c r="AP232" s="156"/>
      <c r="AQ232" s="38"/>
      <c r="AR232" s="38"/>
      <c r="AS232" s="38"/>
      <c r="AT232" s="38"/>
      <c r="AU232" s="38"/>
      <c r="AV232" s="38"/>
      <c r="AW232" s="37"/>
      <c r="AX232" s="37"/>
      <c r="AY232" s="37"/>
      <c r="AZ232" s="37"/>
      <c r="BA232" s="37"/>
      <c r="BB232" s="37"/>
      <c r="BC232" s="156"/>
      <c r="BD232" s="37"/>
      <c r="BE232" s="37"/>
      <c r="BF232" s="156"/>
      <c r="BG232" s="156"/>
      <c r="BH232" s="156"/>
      <c r="BI232" s="156"/>
      <c r="BK232" s="1"/>
      <c r="BL232" s="1"/>
      <c r="BM232" s="1"/>
      <c r="BN232" s="1"/>
      <c r="BO232" s="1"/>
    </row>
    <row r="233" spans="1:67" s="7" customFormat="1" ht="36" customHeight="1">
      <c r="A233" s="154"/>
      <c r="B233" s="154"/>
      <c r="C233" s="154"/>
      <c r="D233" s="154"/>
      <c r="E233" s="154"/>
      <c r="F233" s="154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156"/>
      <c r="AE233" s="189"/>
      <c r="AF233" s="156"/>
      <c r="AG233" s="156"/>
      <c r="AH233" s="156"/>
      <c r="AI233" s="156"/>
      <c r="AJ233" s="154"/>
      <c r="AK233" s="154"/>
      <c r="AL233" s="154"/>
      <c r="AM233" s="154"/>
      <c r="AN233" s="154"/>
      <c r="AO233" s="154"/>
      <c r="AW233" s="156"/>
      <c r="AX233" s="156"/>
      <c r="AY233" s="156"/>
      <c r="AZ233" s="156"/>
      <c r="BA233" s="156"/>
      <c r="BB233" s="156"/>
      <c r="BC233" s="156"/>
      <c r="BD233" s="156"/>
      <c r="BE233" s="37"/>
      <c r="BF233" s="156"/>
      <c r="BG233" s="156"/>
      <c r="BH233" s="156"/>
      <c r="BI233" s="156"/>
      <c r="BK233" s="1"/>
      <c r="BL233" s="1"/>
      <c r="BM233" s="1"/>
      <c r="BN233" s="1"/>
      <c r="BO233" s="1"/>
    </row>
    <row r="234" spans="1:67" s="7" customFormat="1" ht="43.5" customHeight="1">
      <c r="A234" s="231" t="s">
        <v>113</v>
      </c>
      <c r="B234" s="231"/>
      <c r="C234" s="231"/>
      <c r="D234" s="231"/>
      <c r="E234" s="231"/>
      <c r="F234" s="231"/>
      <c r="G234" s="148"/>
      <c r="H234" s="148"/>
      <c r="I234" s="148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156"/>
      <c r="AE234" s="189"/>
      <c r="AF234" s="156"/>
      <c r="AG234" s="156"/>
      <c r="AH234" s="156"/>
      <c r="AI234" s="156"/>
      <c r="AJ234" s="231" t="s">
        <v>113</v>
      </c>
      <c r="AK234" s="231"/>
      <c r="AL234" s="231"/>
      <c r="AM234" s="231"/>
      <c r="AN234" s="231"/>
      <c r="AO234" s="231"/>
      <c r="AW234" s="156"/>
      <c r="AX234" s="156"/>
      <c r="AY234" s="156"/>
      <c r="AZ234" s="156"/>
      <c r="BA234" s="156"/>
      <c r="BB234" s="156"/>
      <c r="BC234" s="156"/>
      <c r="BD234" s="156"/>
      <c r="BE234" s="156"/>
      <c r="BF234" s="156"/>
      <c r="BG234" s="156"/>
      <c r="BH234" s="156"/>
      <c r="BI234" s="156"/>
      <c r="BK234" s="1"/>
      <c r="BL234" s="1"/>
      <c r="BM234" s="1"/>
      <c r="BN234" s="1"/>
      <c r="BO234" s="1"/>
    </row>
    <row r="235" spans="1:67" s="7" customFormat="1" ht="46.5" customHeight="1">
      <c r="A235" s="241" t="s">
        <v>388</v>
      </c>
      <c r="B235" s="241"/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241"/>
      <c r="U235" s="241"/>
      <c r="V235" s="241"/>
      <c r="W235" s="241"/>
      <c r="X235" s="241"/>
      <c r="Y235" s="241"/>
      <c r="Z235" s="241"/>
      <c r="AA235" s="241"/>
      <c r="AB235" s="241"/>
      <c r="AC235" s="241"/>
      <c r="AD235" s="241"/>
      <c r="AE235" s="241"/>
      <c r="AF235" s="241"/>
      <c r="AG235" s="156"/>
      <c r="AH235" s="156"/>
      <c r="AI235" s="156"/>
      <c r="AJ235" s="148" t="s">
        <v>115</v>
      </c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K235" s="1"/>
      <c r="BL235" s="1"/>
      <c r="BM235" s="1"/>
      <c r="BN235" s="1"/>
      <c r="BO235" s="1"/>
    </row>
    <row r="236" spans="1:67" s="7" customFormat="1" ht="33" customHeight="1">
      <c r="A236" s="245" t="s">
        <v>370</v>
      </c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156"/>
      <c r="AE236" s="189"/>
      <c r="AF236" s="189"/>
      <c r="AG236" s="156"/>
      <c r="AH236" s="156"/>
      <c r="AI236" s="156"/>
      <c r="AJ236" s="154"/>
      <c r="AK236" s="154"/>
      <c r="AL236" s="154"/>
      <c r="AM236" s="154"/>
      <c r="AN236" s="154"/>
      <c r="AO236" s="154"/>
      <c r="AP236" s="156"/>
      <c r="AQ236" s="242" t="s">
        <v>375</v>
      </c>
      <c r="AR236" s="242"/>
      <c r="AS236" s="242"/>
      <c r="AT236" s="242"/>
      <c r="AU236" s="242"/>
      <c r="AV236" s="242"/>
      <c r="AW236" s="156"/>
      <c r="AX236" s="156"/>
      <c r="AY236" s="156"/>
      <c r="AZ236" s="156"/>
      <c r="BA236" s="156"/>
      <c r="BB236" s="156"/>
      <c r="BC236" s="156"/>
      <c r="BD236" s="156"/>
      <c r="BE236" s="156"/>
      <c r="BF236" s="156"/>
      <c r="BG236" s="156"/>
      <c r="BH236" s="156"/>
      <c r="BI236" s="156"/>
      <c r="BK236" s="1"/>
      <c r="BL236" s="1"/>
      <c r="BM236" s="1"/>
      <c r="BN236" s="1"/>
      <c r="BO236" s="1"/>
    </row>
    <row r="237" spans="1:67" s="7" customFormat="1" ht="25.5" customHeight="1">
      <c r="A237" s="49"/>
      <c r="B237" s="49"/>
      <c r="C237" s="49"/>
      <c r="D237" s="49"/>
      <c r="E237" s="49"/>
      <c r="F237" s="49"/>
      <c r="G237" s="50"/>
      <c r="H237" s="49"/>
      <c r="I237" s="49"/>
      <c r="J237" s="49"/>
      <c r="K237" s="49"/>
      <c r="L237" s="49"/>
      <c r="M237" s="49"/>
      <c r="N237" s="39"/>
      <c r="O237" s="39"/>
      <c r="P237" s="51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189"/>
      <c r="AF237" s="189"/>
      <c r="AG237" s="156"/>
      <c r="AH237" s="156"/>
      <c r="AI237" s="156"/>
      <c r="AJ237" s="231" t="s">
        <v>114</v>
      </c>
      <c r="AK237" s="231"/>
      <c r="AL237" s="231"/>
      <c r="AM237" s="231"/>
      <c r="AN237" s="231"/>
      <c r="AO237" s="231"/>
      <c r="AP237" s="156"/>
      <c r="AQ237" s="9"/>
      <c r="AR237" s="156"/>
      <c r="AS237" s="156"/>
      <c r="AT237" s="156"/>
      <c r="AU237" s="156"/>
      <c r="AV237" s="156"/>
      <c r="AW237" s="1"/>
      <c r="AX237" s="1"/>
      <c r="AY237" s="1"/>
      <c r="AZ237" s="1"/>
      <c r="BA237" s="1"/>
      <c r="BB237" s="1"/>
      <c r="BC237" s="1"/>
      <c r="BD237" s="156"/>
      <c r="BE237" s="156"/>
      <c r="BF237" s="156"/>
      <c r="BG237" s="156"/>
      <c r="BH237" s="156"/>
      <c r="BI237" s="156"/>
      <c r="BK237" s="1"/>
      <c r="BL237" s="1"/>
      <c r="BM237" s="1"/>
      <c r="BN237" s="1"/>
      <c r="BO237" s="1"/>
    </row>
    <row r="238" spans="33:67" s="7" customFormat="1" ht="18" customHeight="1">
      <c r="AG238" s="156"/>
      <c r="AH238" s="156"/>
      <c r="AI238" s="156"/>
      <c r="AJ238" s="154"/>
      <c r="AK238" s="154"/>
      <c r="AL238" s="154"/>
      <c r="AM238" s="154"/>
      <c r="AN238" s="154"/>
      <c r="AO238" s="154"/>
      <c r="AP238" s="156"/>
      <c r="AQ238" s="156"/>
      <c r="AR238" s="156"/>
      <c r="AS238" s="156"/>
      <c r="AT238" s="156"/>
      <c r="AU238" s="156"/>
      <c r="AV238" s="156"/>
      <c r="AW238" s="148"/>
      <c r="AX238" s="148"/>
      <c r="AY238" s="148"/>
      <c r="AZ238" s="148"/>
      <c r="BA238" s="148"/>
      <c r="BB238" s="148"/>
      <c r="BC238" s="148"/>
      <c r="BD238" s="156"/>
      <c r="BE238" s="156"/>
      <c r="BF238" s="156"/>
      <c r="BG238" s="156"/>
      <c r="BH238" s="156"/>
      <c r="BI238" s="156"/>
      <c r="BK238" s="1"/>
      <c r="BL238" s="1"/>
      <c r="BM238" s="1"/>
      <c r="BN238" s="1"/>
      <c r="BO238" s="1"/>
    </row>
    <row r="239" spans="1:67" s="7" customFormat="1" ht="53.25" customHeight="1">
      <c r="A239" s="473"/>
      <c r="B239" s="473"/>
      <c r="C239" s="473"/>
      <c r="D239" s="473"/>
      <c r="E239" s="473"/>
      <c r="F239" s="473"/>
      <c r="G239" s="473"/>
      <c r="H239" s="473"/>
      <c r="I239" s="473"/>
      <c r="J239" s="473"/>
      <c r="K239" s="473"/>
      <c r="L239" s="473"/>
      <c r="M239" s="473"/>
      <c r="N239" s="473"/>
      <c r="O239" s="473"/>
      <c r="P239" s="473"/>
      <c r="Q239" s="473"/>
      <c r="R239" s="473"/>
      <c r="S239" s="473"/>
      <c r="T239" s="473"/>
      <c r="U239" s="473"/>
      <c r="V239" s="473"/>
      <c r="W239" s="473"/>
      <c r="X239" s="473"/>
      <c r="Y239" s="473"/>
      <c r="Z239" s="473"/>
      <c r="AA239" s="473"/>
      <c r="AB239" s="473"/>
      <c r="AC239" s="473"/>
      <c r="AD239" s="156"/>
      <c r="AE239" s="189"/>
      <c r="AF239" s="189"/>
      <c r="AG239" s="156"/>
      <c r="AH239" s="156"/>
      <c r="AI239" s="156"/>
      <c r="AJ239" s="231" t="s">
        <v>113</v>
      </c>
      <c r="AK239" s="231"/>
      <c r="AL239" s="231"/>
      <c r="AM239" s="231"/>
      <c r="AN239" s="231"/>
      <c r="AO239" s="231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  <c r="BC239" s="156"/>
      <c r="BD239" s="156"/>
      <c r="BE239" s="156"/>
      <c r="BF239" s="156"/>
      <c r="BG239" s="156"/>
      <c r="BH239" s="156"/>
      <c r="BI239" s="156"/>
      <c r="BK239" s="1"/>
      <c r="BL239" s="1"/>
      <c r="BM239" s="1"/>
      <c r="BN239" s="1"/>
      <c r="BO239" s="1"/>
    </row>
  </sheetData>
  <sheetProtection/>
  <mergeCells count="1206">
    <mergeCell ref="BF194:BI194"/>
    <mergeCell ref="A194:D194"/>
    <mergeCell ref="T113:U113"/>
    <mergeCell ref="V113:W113"/>
    <mergeCell ref="X113:Y113"/>
    <mergeCell ref="AB123:AC123"/>
    <mergeCell ref="Z115:AA115"/>
    <mergeCell ref="B128:O128"/>
    <mergeCell ref="P128:Q128"/>
    <mergeCell ref="T128:U128"/>
    <mergeCell ref="B113:O113"/>
    <mergeCell ref="A190:D190"/>
    <mergeCell ref="E190:BE190"/>
    <mergeCell ref="BF190:BI190"/>
    <mergeCell ref="A112:A113"/>
    <mergeCell ref="B112:O112"/>
    <mergeCell ref="P112:Q112"/>
    <mergeCell ref="R112:S112"/>
    <mergeCell ref="R128:S128"/>
    <mergeCell ref="T8:AR8"/>
    <mergeCell ref="AD113:AE113"/>
    <mergeCell ref="V112:W112"/>
    <mergeCell ref="X112:Y112"/>
    <mergeCell ref="Z112:AA112"/>
    <mergeCell ref="AB112:AC112"/>
    <mergeCell ref="AD69:AE69"/>
    <mergeCell ref="X60:Y60"/>
    <mergeCell ref="Z59:AA59"/>
    <mergeCell ref="BF111:BI111"/>
    <mergeCell ref="BF112:BI113"/>
    <mergeCell ref="Z113:AA113"/>
    <mergeCell ref="BD113:BE113"/>
    <mergeCell ref="BD112:BE112"/>
    <mergeCell ref="R111:S111"/>
    <mergeCell ref="T111:U111"/>
    <mergeCell ref="V111:W111"/>
    <mergeCell ref="X111:Y111"/>
    <mergeCell ref="R71:S71"/>
    <mergeCell ref="AD57:AE57"/>
    <mergeCell ref="T71:U71"/>
    <mergeCell ref="V71:W71"/>
    <mergeCell ref="X71:Y71"/>
    <mergeCell ref="Z71:AA71"/>
    <mergeCell ref="T55:U55"/>
    <mergeCell ref="B54:O54"/>
    <mergeCell ref="B55:O55"/>
    <mergeCell ref="T53:U53"/>
    <mergeCell ref="P55:Q55"/>
    <mergeCell ref="BD57:BE57"/>
    <mergeCell ref="BF86:BI86"/>
    <mergeCell ref="AD70:AE70"/>
    <mergeCell ref="BF70:BI71"/>
    <mergeCell ref="B71:O71"/>
    <mergeCell ref="P71:Q71"/>
    <mergeCell ref="X57:Y57"/>
    <mergeCell ref="BF57:BI57"/>
    <mergeCell ref="AB59:AC59"/>
    <mergeCell ref="AD59:AE59"/>
    <mergeCell ref="Z70:AA70"/>
    <mergeCell ref="X69:Y69"/>
    <mergeCell ref="BD70:BE70"/>
    <mergeCell ref="A1:BI1"/>
    <mergeCell ref="AD71:AE71"/>
    <mergeCell ref="BD71:BE71"/>
    <mergeCell ref="BF85:BI85"/>
    <mergeCell ref="B52:O52"/>
    <mergeCell ref="B53:O53"/>
    <mergeCell ref="P53:Q53"/>
    <mergeCell ref="R53:S53"/>
    <mergeCell ref="BF66:BI67"/>
    <mergeCell ref="AD65:AE65"/>
    <mergeCell ref="BF69:BI69"/>
    <mergeCell ref="A70:A71"/>
    <mergeCell ref="B70:O70"/>
    <mergeCell ref="P70:Q70"/>
    <mergeCell ref="R70:S70"/>
    <mergeCell ref="T70:U70"/>
    <mergeCell ref="V70:W70"/>
    <mergeCell ref="X70:Y70"/>
    <mergeCell ref="BF64:BI65"/>
    <mergeCell ref="B65:O65"/>
    <mergeCell ref="P65:Q65"/>
    <mergeCell ref="R65:S65"/>
    <mergeCell ref="T65:U65"/>
    <mergeCell ref="V65:W65"/>
    <mergeCell ref="X65:Y65"/>
    <mergeCell ref="Z65:AA65"/>
    <mergeCell ref="AB65:AC65"/>
    <mergeCell ref="V67:W67"/>
    <mergeCell ref="X67:Y67"/>
    <mergeCell ref="Z67:AA67"/>
    <mergeCell ref="A64:A65"/>
    <mergeCell ref="P64:Q64"/>
    <mergeCell ref="R64:S64"/>
    <mergeCell ref="T64:U64"/>
    <mergeCell ref="V64:W64"/>
    <mergeCell ref="X64:Y64"/>
    <mergeCell ref="X66:Y66"/>
    <mergeCell ref="AB67:AC67"/>
    <mergeCell ref="AD67:AE67"/>
    <mergeCell ref="BD67:BE67"/>
    <mergeCell ref="A66:A67"/>
    <mergeCell ref="P66:Q66"/>
    <mergeCell ref="R66:S66"/>
    <mergeCell ref="T66:U66"/>
    <mergeCell ref="V66:W66"/>
    <mergeCell ref="B66:O66"/>
    <mergeCell ref="P67:Q67"/>
    <mergeCell ref="BD59:BE59"/>
    <mergeCell ref="BF59:BI60"/>
    <mergeCell ref="Z60:AA60"/>
    <mergeCell ref="AB60:AC60"/>
    <mergeCell ref="AD60:AE60"/>
    <mergeCell ref="BD60:BE60"/>
    <mergeCell ref="AD58:AE58"/>
    <mergeCell ref="BD58:BE58"/>
    <mergeCell ref="BF58:BI58"/>
    <mergeCell ref="A59:A60"/>
    <mergeCell ref="B59:O59"/>
    <mergeCell ref="P59:Q59"/>
    <mergeCell ref="R59:S59"/>
    <mergeCell ref="T59:U59"/>
    <mergeCell ref="V59:W59"/>
    <mergeCell ref="X59:Y59"/>
    <mergeCell ref="AB58:AC58"/>
    <mergeCell ref="Z57:AA57"/>
    <mergeCell ref="AB57:AC57"/>
    <mergeCell ref="AB55:AC55"/>
    <mergeCell ref="X58:Y58"/>
    <mergeCell ref="Z58:AA58"/>
    <mergeCell ref="Z55:AA55"/>
    <mergeCell ref="X55:Y55"/>
    <mergeCell ref="B91:O91"/>
    <mergeCell ref="B88:O88"/>
    <mergeCell ref="B89:O89"/>
    <mergeCell ref="T58:U58"/>
    <mergeCell ref="B60:O60"/>
    <mergeCell ref="P60:Q60"/>
    <mergeCell ref="R60:S60"/>
    <mergeCell ref="T60:U60"/>
    <mergeCell ref="R67:S67"/>
    <mergeCell ref="T67:U67"/>
    <mergeCell ref="B69:O69"/>
    <mergeCell ref="P69:Q69"/>
    <mergeCell ref="R69:S69"/>
    <mergeCell ref="R55:S55"/>
    <mergeCell ref="B67:O67"/>
    <mergeCell ref="P57:Q57"/>
    <mergeCell ref="R57:S57"/>
    <mergeCell ref="B63:O63"/>
    <mergeCell ref="B64:O64"/>
    <mergeCell ref="B58:O58"/>
    <mergeCell ref="B49:O49"/>
    <mergeCell ref="P49:Q49"/>
    <mergeCell ref="R49:S49"/>
    <mergeCell ref="T49:U49"/>
    <mergeCell ref="B42:O42"/>
    <mergeCell ref="P42:Q42"/>
    <mergeCell ref="R42:S42"/>
    <mergeCell ref="T46:U46"/>
    <mergeCell ref="X48:Y48"/>
    <mergeCell ref="V46:W46"/>
    <mergeCell ref="X46:Y46"/>
    <mergeCell ref="X42:Y42"/>
    <mergeCell ref="B50:O50"/>
    <mergeCell ref="P50:Q50"/>
    <mergeCell ref="R50:S50"/>
    <mergeCell ref="T50:U50"/>
    <mergeCell ref="V50:W50"/>
    <mergeCell ref="B47:O47"/>
    <mergeCell ref="BD48:BE48"/>
    <mergeCell ref="Z49:AA49"/>
    <mergeCell ref="AB49:AC49"/>
    <mergeCell ref="AD49:AE49"/>
    <mergeCell ref="Z48:AA48"/>
    <mergeCell ref="AB48:AC48"/>
    <mergeCell ref="BD49:BE49"/>
    <mergeCell ref="AD48:AE48"/>
    <mergeCell ref="Z51:AA51"/>
    <mergeCell ref="V48:W48"/>
    <mergeCell ref="T51:U51"/>
    <mergeCell ref="V51:W51"/>
    <mergeCell ref="Z126:AA126"/>
    <mergeCell ref="AB126:AC126"/>
    <mergeCell ref="X126:Y126"/>
    <mergeCell ref="AB125:AC125"/>
    <mergeCell ref="AB53:AC53"/>
    <mergeCell ref="X49:Y49"/>
    <mergeCell ref="X50:Y50"/>
    <mergeCell ref="Z50:AA50"/>
    <mergeCell ref="Z128:AA128"/>
    <mergeCell ref="AB128:AC128"/>
    <mergeCell ref="AB124:AC124"/>
    <mergeCell ref="AB122:AC122"/>
    <mergeCell ref="AB105:AC105"/>
    <mergeCell ref="AB113:AC113"/>
    <mergeCell ref="X125:Y125"/>
    <mergeCell ref="Z125:AA125"/>
    <mergeCell ref="B92:O92"/>
    <mergeCell ref="B98:O98"/>
    <mergeCell ref="BF48:BI49"/>
    <mergeCell ref="A48:A49"/>
    <mergeCell ref="B48:O48"/>
    <mergeCell ref="P48:Q48"/>
    <mergeCell ref="R48:S48"/>
    <mergeCell ref="T48:U48"/>
    <mergeCell ref="BF53:BI53"/>
    <mergeCell ref="V55:W55"/>
    <mergeCell ref="V128:W128"/>
    <mergeCell ref="X128:Y128"/>
    <mergeCell ref="B125:O125"/>
    <mergeCell ref="AD128:AE128"/>
    <mergeCell ref="P125:Q125"/>
    <mergeCell ref="R125:S125"/>
    <mergeCell ref="T125:U125"/>
    <mergeCell ref="V125:W125"/>
    <mergeCell ref="X127:Y127"/>
    <mergeCell ref="B126:O126"/>
    <mergeCell ref="P126:Q126"/>
    <mergeCell ref="R126:S126"/>
    <mergeCell ref="T126:U126"/>
    <mergeCell ref="V126:W126"/>
    <mergeCell ref="BF122:BI122"/>
    <mergeCell ref="AD126:AE126"/>
    <mergeCell ref="A123:A124"/>
    <mergeCell ref="B123:O123"/>
    <mergeCell ref="P123:Q123"/>
    <mergeCell ref="R123:S123"/>
    <mergeCell ref="T123:U123"/>
    <mergeCell ref="V123:W123"/>
    <mergeCell ref="T124:U124"/>
    <mergeCell ref="E216:BE216"/>
    <mergeCell ref="Z124:AA124"/>
    <mergeCell ref="X123:Y123"/>
    <mergeCell ref="Z123:AA123"/>
    <mergeCell ref="AD124:AE124"/>
    <mergeCell ref="E215:BE215"/>
    <mergeCell ref="Z127:AA127"/>
    <mergeCell ref="AB127:AC127"/>
    <mergeCell ref="E178:BE178"/>
    <mergeCell ref="Q150:V150"/>
    <mergeCell ref="BF215:BI215"/>
    <mergeCell ref="AJ237:AO237"/>
    <mergeCell ref="AJ228:AO228"/>
    <mergeCell ref="I224:AC224"/>
    <mergeCell ref="A225:F225"/>
    <mergeCell ref="A234:F234"/>
    <mergeCell ref="AJ234:AO234"/>
    <mergeCell ref="A216:D216"/>
    <mergeCell ref="H225:O225"/>
    <mergeCell ref="AJ226:AO226"/>
    <mergeCell ref="A127:A128"/>
    <mergeCell ref="B127:O127"/>
    <mergeCell ref="P127:Q127"/>
    <mergeCell ref="R127:S127"/>
    <mergeCell ref="T127:U127"/>
    <mergeCell ref="A214:D214"/>
    <mergeCell ref="E214:BE214"/>
    <mergeCell ref="E192:BE192"/>
    <mergeCell ref="V127:W127"/>
    <mergeCell ref="BD128:BE128"/>
    <mergeCell ref="A178:D178"/>
    <mergeCell ref="A204:D204"/>
    <mergeCell ref="E204:BE204"/>
    <mergeCell ref="BF204:BI204"/>
    <mergeCell ref="A151:G151"/>
    <mergeCell ref="H151:J151"/>
    <mergeCell ref="E193:BE193"/>
    <mergeCell ref="BF193:BI193"/>
    <mergeCell ref="BF191:BI191"/>
    <mergeCell ref="E194:BE194"/>
    <mergeCell ref="A211:D211"/>
    <mergeCell ref="E211:BE211"/>
    <mergeCell ref="A191:D191"/>
    <mergeCell ref="E191:BE191"/>
    <mergeCell ref="A192:D192"/>
    <mergeCell ref="A185:F185"/>
    <mergeCell ref="A200:D200"/>
    <mergeCell ref="A203:D203"/>
    <mergeCell ref="E203:BE203"/>
    <mergeCell ref="A188:D188"/>
    <mergeCell ref="BF177:BI177"/>
    <mergeCell ref="K151:M151"/>
    <mergeCell ref="N151:P151"/>
    <mergeCell ref="Q151:V151"/>
    <mergeCell ref="W151:Y151"/>
    <mergeCell ref="AD122:AE122"/>
    <mergeCell ref="BD122:BE122"/>
    <mergeCell ref="V124:W124"/>
    <mergeCell ref="X124:Y124"/>
    <mergeCell ref="T122:U122"/>
    <mergeCell ref="E169:BE169"/>
    <mergeCell ref="BF169:BI169"/>
    <mergeCell ref="V53:W53"/>
    <mergeCell ref="X53:Y53"/>
    <mergeCell ref="Z53:AA53"/>
    <mergeCell ref="E170:BE170"/>
    <mergeCell ref="BF170:BI170"/>
    <mergeCell ref="V122:W122"/>
    <mergeCell ref="X122:Y122"/>
    <mergeCell ref="Z122:AA122"/>
    <mergeCell ref="A212:D212"/>
    <mergeCell ref="A206:BI206"/>
    <mergeCell ref="A213:D213"/>
    <mergeCell ref="E213:BE213"/>
    <mergeCell ref="BF178:BI178"/>
    <mergeCell ref="AE6:AL6"/>
    <mergeCell ref="A168:D168"/>
    <mergeCell ref="E168:BE168"/>
    <mergeCell ref="A177:D177"/>
    <mergeCell ref="E177:BE177"/>
    <mergeCell ref="BF216:BI216"/>
    <mergeCell ref="A218:BI218"/>
    <mergeCell ref="A219:BI219"/>
    <mergeCell ref="A220:BI220"/>
    <mergeCell ref="A215:D215"/>
    <mergeCell ref="Z40:AA40"/>
    <mergeCell ref="AB40:AC40"/>
    <mergeCell ref="AD40:AE40"/>
    <mergeCell ref="BD40:BE40"/>
    <mergeCell ref="BF40:BI40"/>
    <mergeCell ref="BF212:BI212"/>
    <mergeCell ref="BF202:BI202"/>
    <mergeCell ref="E212:BE212"/>
    <mergeCell ref="BF214:BI214"/>
    <mergeCell ref="A202:D202"/>
    <mergeCell ref="E202:BE202"/>
    <mergeCell ref="A210:D210"/>
    <mergeCell ref="E210:BE210"/>
    <mergeCell ref="BF210:BI210"/>
    <mergeCell ref="BF213:BI213"/>
    <mergeCell ref="BF211:BI211"/>
    <mergeCell ref="A167:D167"/>
    <mergeCell ref="E167:BE167"/>
    <mergeCell ref="BF167:BI167"/>
    <mergeCell ref="E200:BE200"/>
    <mergeCell ref="BF200:BI200"/>
    <mergeCell ref="BF192:BI192"/>
    <mergeCell ref="E195:BE195"/>
    <mergeCell ref="BF195:BI195"/>
    <mergeCell ref="A193:D193"/>
    <mergeCell ref="A170:D170"/>
    <mergeCell ref="BF164:BI164"/>
    <mergeCell ref="A165:D165"/>
    <mergeCell ref="E165:BE165"/>
    <mergeCell ref="BF165:BI165"/>
    <mergeCell ref="A166:D166"/>
    <mergeCell ref="E166:BE166"/>
    <mergeCell ref="BF166:BI166"/>
    <mergeCell ref="BF168:BI168"/>
    <mergeCell ref="A169:D169"/>
    <mergeCell ref="W150:Y150"/>
    <mergeCell ref="W149:Y149"/>
    <mergeCell ref="AF149:AJ151"/>
    <mergeCell ref="A164:D164"/>
    <mergeCell ref="E164:BE164"/>
    <mergeCell ref="AK149:AO151"/>
    <mergeCell ref="AP149:AT151"/>
    <mergeCell ref="Z151:AB151"/>
    <mergeCell ref="AC151:AE151"/>
    <mergeCell ref="Z150:AB150"/>
    <mergeCell ref="AC150:AE150"/>
    <mergeCell ref="Z149:AB149"/>
    <mergeCell ref="AC149:AE149"/>
    <mergeCell ref="Z148:AB148"/>
    <mergeCell ref="AC148:AE148"/>
    <mergeCell ref="AF148:AJ148"/>
    <mergeCell ref="AK148:AO148"/>
    <mergeCell ref="AP148:AT148"/>
    <mergeCell ref="A149:G149"/>
    <mergeCell ref="H149:J149"/>
    <mergeCell ref="K149:M149"/>
    <mergeCell ref="N149:P149"/>
    <mergeCell ref="Q149:V149"/>
    <mergeCell ref="V145:W145"/>
    <mergeCell ref="X145:Y145"/>
    <mergeCell ref="A148:G148"/>
    <mergeCell ref="H148:J148"/>
    <mergeCell ref="K148:M148"/>
    <mergeCell ref="N148:P148"/>
    <mergeCell ref="Q148:V148"/>
    <mergeCell ref="W148:Y148"/>
    <mergeCell ref="AU145:AW145"/>
    <mergeCell ref="AX145:AZ145"/>
    <mergeCell ref="BF145:BI145"/>
    <mergeCell ref="A147:P147"/>
    <mergeCell ref="Q147:AE147"/>
    <mergeCell ref="AF147:AT147"/>
    <mergeCell ref="AU147:BI147"/>
    <mergeCell ref="AD145:AE145"/>
    <mergeCell ref="A145:S145"/>
    <mergeCell ref="T145:U145"/>
    <mergeCell ref="AX144:AZ144"/>
    <mergeCell ref="BA144:BC144"/>
    <mergeCell ref="Z145:AA145"/>
    <mergeCell ref="AB145:AC145"/>
    <mergeCell ref="BD144:BE144"/>
    <mergeCell ref="AF145:AH145"/>
    <mergeCell ref="AI145:AK145"/>
    <mergeCell ref="AL145:AN145"/>
    <mergeCell ref="AO145:AQ145"/>
    <mergeCell ref="AR145:AT145"/>
    <mergeCell ref="AB144:AC144"/>
    <mergeCell ref="AD144:AE144"/>
    <mergeCell ref="AF144:AH144"/>
    <mergeCell ref="AI144:AK144"/>
    <mergeCell ref="BA145:BC145"/>
    <mergeCell ref="BD145:BE145"/>
    <mergeCell ref="AL144:AN144"/>
    <mergeCell ref="AO144:AQ144"/>
    <mergeCell ref="AR144:AT144"/>
    <mergeCell ref="AU144:AW144"/>
    <mergeCell ref="AX143:AZ143"/>
    <mergeCell ref="BA143:BC143"/>
    <mergeCell ref="BD143:BE143"/>
    <mergeCell ref="BF143:BI143"/>
    <mergeCell ref="A144:S144"/>
    <mergeCell ref="T144:U144"/>
    <mergeCell ref="V144:W144"/>
    <mergeCell ref="X144:Y144"/>
    <mergeCell ref="Z144:AA144"/>
    <mergeCell ref="BF144:BI144"/>
    <mergeCell ref="AF143:AH143"/>
    <mergeCell ref="AI143:AK143"/>
    <mergeCell ref="AL143:AN143"/>
    <mergeCell ref="AO143:AQ143"/>
    <mergeCell ref="AR143:AT143"/>
    <mergeCell ref="AU143:AW143"/>
    <mergeCell ref="BA142:BC142"/>
    <mergeCell ref="BD142:BE142"/>
    <mergeCell ref="BF142:BI142"/>
    <mergeCell ref="A143:S143"/>
    <mergeCell ref="T143:U143"/>
    <mergeCell ref="V143:W143"/>
    <mergeCell ref="X143:Y143"/>
    <mergeCell ref="Z143:AA143"/>
    <mergeCell ref="AB143:AC143"/>
    <mergeCell ref="AD143:AE143"/>
    <mergeCell ref="AI142:AK142"/>
    <mergeCell ref="AL142:AN142"/>
    <mergeCell ref="AO142:AQ142"/>
    <mergeCell ref="AR142:AT142"/>
    <mergeCell ref="AU142:AW142"/>
    <mergeCell ref="AX142:AZ142"/>
    <mergeCell ref="BD141:BE141"/>
    <mergeCell ref="BF141:BI141"/>
    <mergeCell ref="A142:S142"/>
    <mergeCell ref="T142:U142"/>
    <mergeCell ref="V142:W142"/>
    <mergeCell ref="X142:Y142"/>
    <mergeCell ref="Z142:AA142"/>
    <mergeCell ref="AB142:AC142"/>
    <mergeCell ref="AD142:AE142"/>
    <mergeCell ref="AF142:AH142"/>
    <mergeCell ref="AL141:AN141"/>
    <mergeCell ref="AO141:AQ141"/>
    <mergeCell ref="AR141:AT141"/>
    <mergeCell ref="AU141:AW141"/>
    <mergeCell ref="AX141:AZ141"/>
    <mergeCell ref="BA141:BC141"/>
    <mergeCell ref="BF137:BI137"/>
    <mergeCell ref="A141:S141"/>
    <mergeCell ref="T141:U141"/>
    <mergeCell ref="V141:W141"/>
    <mergeCell ref="X141:Y141"/>
    <mergeCell ref="Z141:AA141"/>
    <mergeCell ref="AB141:AC141"/>
    <mergeCell ref="AD141:AE141"/>
    <mergeCell ref="AF141:AH141"/>
    <mergeCell ref="AI141:AK141"/>
    <mergeCell ref="A137:S137"/>
    <mergeCell ref="T137:U137"/>
    <mergeCell ref="V137:W137"/>
    <mergeCell ref="X137:Y137"/>
    <mergeCell ref="Z137:AA137"/>
    <mergeCell ref="AB137:AC137"/>
    <mergeCell ref="BF136:BI136"/>
    <mergeCell ref="BD124:BE124"/>
    <mergeCell ref="BD123:BE123"/>
    <mergeCell ref="BD127:BE127"/>
    <mergeCell ref="BD125:BE125"/>
    <mergeCell ref="BF125:BI125"/>
    <mergeCell ref="BF135:BI135"/>
    <mergeCell ref="BD131:BE131"/>
    <mergeCell ref="BD126:BE126"/>
    <mergeCell ref="BF126:BI126"/>
    <mergeCell ref="B136:O136"/>
    <mergeCell ref="P136:Q136"/>
    <mergeCell ref="R136:S136"/>
    <mergeCell ref="T136:U136"/>
    <mergeCell ref="V136:W136"/>
    <mergeCell ref="X136:Y136"/>
    <mergeCell ref="R135:S135"/>
    <mergeCell ref="T135:U135"/>
    <mergeCell ref="V135:W135"/>
    <mergeCell ref="AD134:AE134"/>
    <mergeCell ref="BD134:BE134"/>
    <mergeCell ref="B134:O134"/>
    <mergeCell ref="P134:Q134"/>
    <mergeCell ref="X135:Y135"/>
    <mergeCell ref="V131:W131"/>
    <mergeCell ref="AD130:AE130"/>
    <mergeCell ref="BD130:BE130"/>
    <mergeCell ref="R134:S134"/>
    <mergeCell ref="T134:U134"/>
    <mergeCell ref="V134:W134"/>
    <mergeCell ref="AD133:AE133"/>
    <mergeCell ref="X134:Y134"/>
    <mergeCell ref="R130:S130"/>
    <mergeCell ref="T130:U130"/>
    <mergeCell ref="X129:Y129"/>
    <mergeCell ref="Z129:AA129"/>
    <mergeCell ref="AB129:AC129"/>
    <mergeCell ref="B122:O122"/>
    <mergeCell ref="AD132:AE132"/>
    <mergeCell ref="BD129:BE129"/>
    <mergeCell ref="B131:O131"/>
    <mergeCell ref="P131:Q131"/>
    <mergeCell ref="R131:S131"/>
    <mergeCell ref="T131:U131"/>
    <mergeCell ref="T121:U121"/>
    <mergeCell ref="V121:W121"/>
    <mergeCell ref="B129:O129"/>
    <mergeCell ref="P129:Q129"/>
    <mergeCell ref="R129:S129"/>
    <mergeCell ref="T129:U129"/>
    <mergeCell ref="V129:W129"/>
    <mergeCell ref="P124:Q124"/>
    <mergeCell ref="R124:S124"/>
    <mergeCell ref="B124:O124"/>
    <mergeCell ref="AB115:AC115"/>
    <mergeCell ref="AD115:AE115"/>
    <mergeCell ref="T112:U112"/>
    <mergeCell ref="AD112:AE112"/>
    <mergeCell ref="X108:Y108"/>
    <mergeCell ref="BD115:BE115"/>
    <mergeCell ref="Z111:AA111"/>
    <mergeCell ref="AB111:AC111"/>
    <mergeCell ref="AD111:AE111"/>
    <mergeCell ref="BD111:BE111"/>
    <mergeCell ref="BD105:BE105"/>
    <mergeCell ref="BF105:BI105"/>
    <mergeCell ref="A199:D199"/>
    <mergeCell ref="E199:BE199"/>
    <mergeCell ref="BF199:BI199"/>
    <mergeCell ref="AB106:AC106"/>
    <mergeCell ref="AD106:AE106"/>
    <mergeCell ref="X115:Y115"/>
    <mergeCell ref="Z106:AA106"/>
    <mergeCell ref="AB114:AC114"/>
    <mergeCell ref="BD114:BE114"/>
    <mergeCell ref="B107:O107"/>
    <mergeCell ref="A239:AC239"/>
    <mergeCell ref="A201:D201"/>
    <mergeCell ref="E201:BE201"/>
    <mergeCell ref="BF201:BI201"/>
    <mergeCell ref="A198:D198"/>
    <mergeCell ref="AD114:AE114"/>
    <mergeCell ref="P130:Q130"/>
    <mergeCell ref="R113:S113"/>
    <mergeCell ref="V108:W108"/>
    <mergeCell ref="X105:Y105"/>
    <mergeCell ref="P115:Q115"/>
    <mergeCell ref="AB133:AC133"/>
    <mergeCell ref="X131:Y131"/>
    <mergeCell ref="Z131:AA131"/>
    <mergeCell ref="Z130:AA130"/>
    <mergeCell ref="AB130:AC130"/>
    <mergeCell ref="P105:Q105"/>
    <mergeCell ref="R105:S105"/>
    <mergeCell ref="B114:O114"/>
    <mergeCell ref="B105:O105"/>
    <mergeCell ref="P114:Q114"/>
    <mergeCell ref="R114:S114"/>
    <mergeCell ref="P113:Q113"/>
    <mergeCell ref="T108:U108"/>
    <mergeCell ref="T105:U105"/>
    <mergeCell ref="B110:O110"/>
    <mergeCell ref="B111:O111"/>
    <mergeCell ref="P111:Q111"/>
    <mergeCell ref="Z99:AA99"/>
    <mergeCell ref="T100:U100"/>
    <mergeCell ref="V100:W100"/>
    <mergeCell ref="X100:Y100"/>
    <mergeCell ref="Z100:AA100"/>
    <mergeCell ref="B103:O103"/>
    <mergeCell ref="B102:O102"/>
    <mergeCell ref="AD101:AE101"/>
    <mergeCell ref="B101:O101"/>
    <mergeCell ref="X101:Y101"/>
    <mergeCell ref="BD101:BE101"/>
    <mergeCell ref="BF101:BI101"/>
    <mergeCell ref="Z101:AA101"/>
    <mergeCell ref="P101:Q101"/>
    <mergeCell ref="AB101:AC101"/>
    <mergeCell ref="V101:W101"/>
    <mergeCell ref="BF203:BI203"/>
    <mergeCell ref="V130:W130"/>
    <mergeCell ref="X130:Y130"/>
    <mergeCell ref="E198:BE198"/>
    <mergeCell ref="BF198:BI198"/>
    <mergeCell ref="E172:BE172"/>
    <mergeCell ref="BF172:BI172"/>
    <mergeCell ref="AB131:AC131"/>
    <mergeCell ref="R132:S132"/>
    <mergeCell ref="BF171:BI171"/>
    <mergeCell ref="X96:Y96"/>
    <mergeCell ref="R101:S101"/>
    <mergeCell ref="T101:U101"/>
    <mergeCell ref="R97:S97"/>
    <mergeCell ref="B95:O95"/>
    <mergeCell ref="B97:O97"/>
    <mergeCell ref="T97:U97"/>
    <mergeCell ref="X99:Y99"/>
    <mergeCell ref="B96:O96"/>
    <mergeCell ref="R91:S91"/>
    <mergeCell ref="T91:U91"/>
    <mergeCell ref="T90:U90"/>
    <mergeCell ref="V90:W90"/>
    <mergeCell ref="V93:W93"/>
    <mergeCell ref="A195:D195"/>
    <mergeCell ref="R94:S94"/>
    <mergeCell ref="B130:O130"/>
    <mergeCell ref="V105:W105"/>
    <mergeCell ref="B104:O104"/>
    <mergeCell ref="BD88:BE88"/>
    <mergeCell ref="A171:D171"/>
    <mergeCell ref="E171:BE171"/>
    <mergeCell ref="V91:W91"/>
    <mergeCell ref="R93:S93"/>
    <mergeCell ref="T93:U93"/>
    <mergeCell ref="Z91:AA91"/>
    <mergeCell ref="P90:Q90"/>
    <mergeCell ref="P93:Q93"/>
    <mergeCell ref="P91:Q91"/>
    <mergeCell ref="P87:Q87"/>
    <mergeCell ref="R87:S87"/>
    <mergeCell ref="V89:W89"/>
    <mergeCell ref="R89:S89"/>
    <mergeCell ref="T87:U87"/>
    <mergeCell ref="V87:W87"/>
    <mergeCell ref="V94:W94"/>
    <mergeCell ref="V97:W97"/>
    <mergeCell ref="P85:Q85"/>
    <mergeCell ref="R85:S85"/>
    <mergeCell ref="R90:S90"/>
    <mergeCell ref="X90:Y90"/>
    <mergeCell ref="T85:U85"/>
    <mergeCell ref="P88:Q88"/>
    <mergeCell ref="T89:U89"/>
    <mergeCell ref="P89:Q89"/>
    <mergeCell ref="AB86:AC86"/>
    <mergeCell ref="BD86:BE86"/>
    <mergeCell ref="A96:A97"/>
    <mergeCell ref="P96:Q96"/>
    <mergeCell ref="R96:S96"/>
    <mergeCell ref="T96:U96"/>
    <mergeCell ref="B93:O93"/>
    <mergeCell ref="V96:W96"/>
    <mergeCell ref="P97:Q97"/>
    <mergeCell ref="T94:U94"/>
    <mergeCell ref="BD89:BE89"/>
    <mergeCell ref="Z93:AA93"/>
    <mergeCell ref="AB93:AC93"/>
    <mergeCell ref="BD69:BE69"/>
    <mergeCell ref="Z64:AA64"/>
    <mergeCell ref="BF89:BI89"/>
    <mergeCell ref="Z88:AA88"/>
    <mergeCell ref="Z90:AA90"/>
    <mergeCell ref="AB90:AC90"/>
    <mergeCell ref="AD86:AE86"/>
    <mergeCell ref="V60:W60"/>
    <mergeCell ref="T57:U57"/>
    <mergeCell ref="BF62:BI62"/>
    <mergeCell ref="AB66:AC66"/>
    <mergeCell ref="AD66:AE66"/>
    <mergeCell ref="BD66:BE66"/>
    <mergeCell ref="Z62:AA62"/>
    <mergeCell ref="AB62:AC62"/>
    <mergeCell ref="AD62:AE62"/>
    <mergeCell ref="AB64:AC64"/>
    <mergeCell ref="AB50:AC50"/>
    <mergeCell ref="V49:W49"/>
    <mergeCell ref="B62:O62"/>
    <mergeCell ref="P62:Q62"/>
    <mergeCell ref="R62:S62"/>
    <mergeCell ref="T62:U62"/>
    <mergeCell ref="V62:W62"/>
    <mergeCell ref="B56:O56"/>
    <mergeCell ref="V58:W58"/>
    <mergeCell ref="V57:W57"/>
    <mergeCell ref="AD46:AE46"/>
    <mergeCell ref="BD42:BE42"/>
    <mergeCell ref="A45:BI45"/>
    <mergeCell ref="Z43:AA43"/>
    <mergeCell ref="AB43:AC43"/>
    <mergeCell ref="AD43:AE43"/>
    <mergeCell ref="T42:U42"/>
    <mergeCell ref="V42:W42"/>
    <mergeCell ref="P46:Q46"/>
    <mergeCell ref="R46:S46"/>
    <mergeCell ref="P58:Q58"/>
    <mergeCell ref="B61:O61"/>
    <mergeCell ref="R58:S58"/>
    <mergeCell ref="BD46:BE46"/>
    <mergeCell ref="B51:O51"/>
    <mergeCell ref="P51:Q51"/>
    <mergeCell ref="R51:S51"/>
    <mergeCell ref="AD55:AE55"/>
    <mergeCell ref="BD55:BE55"/>
    <mergeCell ref="B46:O46"/>
    <mergeCell ref="A172:D172"/>
    <mergeCell ref="B41:O41"/>
    <mergeCell ref="P41:Q41"/>
    <mergeCell ref="A173:D173"/>
    <mergeCell ref="BF41:BI41"/>
    <mergeCell ref="AB51:AC51"/>
    <mergeCell ref="Z41:AA41"/>
    <mergeCell ref="AB41:AC41"/>
    <mergeCell ref="Z42:AA42"/>
    <mergeCell ref="AB42:AC42"/>
    <mergeCell ref="AD41:AE41"/>
    <mergeCell ref="E173:BE173"/>
    <mergeCell ref="BF173:BI173"/>
    <mergeCell ref="BD41:BE41"/>
    <mergeCell ref="Z66:AA66"/>
    <mergeCell ref="V69:W69"/>
    <mergeCell ref="AD42:AE42"/>
    <mergeCell ref="BF42:BI42"/>
    <mergeCell ref="Z46:AA46"/>
    <mergeCell ref="AB46:AC46"/>
    <mergeCell ref="R41:S41"/>
    <mergeCell ref="T41:U41"/>
    <mergeCell ref="V41:W41"/>
    <mergeCell ref="X41:Y41"/>
    <mergeCell ref="X39:Y39"/>
    <mergeCell ref="Z39:AA39"/>
    <mergeCell ref="R40:S40"/>
    <mergeCell ref="T40:U40"/>
    <mergeCell ref="V40:W40"/>
    <mergeCell ref="X40:Y40"/>
    <mergeCell ref="BF39:BI39"/>
    <mergeCell ref="Z38:AA38"/>
    <mergeCell ref="AB38:AC38"/>
    <mergeCell ref="AD38:AE38"/>
    <mergeCell ref="BD38:BE38"/>
    <mergeCell ref="BF38:BI38"/>
    <mergeCell ref="T37:U37"/>
    <mergeCell ref="V37:W37"/>
    <mergeCell ref="AB39:AC39"/>
    <mergeCell ref="AD39:AE39"/>
    <mergeCell ref="BD39:BE39"/>
    <mergeCell ref="AD37:AE37"/>
    <mergeCell ref="BD37:BE37"/>
    <mergeCell ref="P36:Q36"/>
    <mergeCell ref="R36:S36"/>
    <mergeCell ref="R37:S37"/>
    <mergeCell ref="X37:Y37"/>
    <mergeCell ref="Z37:AA37"/>
    <mergeCell ref="B39:O39"/>
    <mergeCell ref="P39:Q39"/>
    <mergeCell ref="R39:S39"/>
    <mergeCell ref="T39:U39"/>
    <mergeCell ref="V39:W39"/>
    <mergeCell ref="B38:O38"/>
    <mergeCell ref="P38:Q38"/>
    <mergeCell ref="R38:S38"/>
    <mergeCell ref="T38:U38"/>
    <mergeCell ref="V38:W38"/>
    <mergeCell ref="X38:Y38"/>
    <mergeCell ref="AB36:AC36"/>
    <mergeCell ref="AD36:AE36"/>
    <mergeCell ref="BD36:BE36"/>
    <mergeCell ref="BF36:BI36"/>
    <mergeCell ref="BF37:BI37"/>
    <mergeCell ref="AB37:AC37"/>
    <mergeCell ref="V36:W36"/>
    <mergeCell ref="T33:U35"/>
    <mergeCell ref="Z36:AA36"/>
    <mergeCell ref="X36:Y36"/>
    <mergeCell ref="BF17:BF18"/>
    <mergeCell ref="AJ17:AJ18"/>
    <mergeCell ref="AK17:AN17"/>
    <mergeCell ref="AO17:AR17"/>
    <mergeCell ref="AS17:AS18"/>
    <mergeCell ref="BF32:BI35"/>
    <mergeCell ref="Z34:AA35"/>
    <mergeCell ref="AB34:AC35"/>
    <mergeCell ref="AD34:AE35"/>
    <mergeCell ref="AB17:AE17"/>
    <mergeCell ref="AF33:AK33"/>
    <mergeCell ref="AF34:AH34"/>
    <mergeCell ref="AF32:BC32"/>
    <mergeCell ref="AI34:AK34"/>
    <mergeCell ref="AL34:AN34"/>
    <mergeCell ref="AL33:AQ33"/>
    <mergeCell ref="AO34:AQ34"/>
    <mergeCell ref="AR34:AT34"/>
    <mergeCell ref="AX34:AZ34"/>
    <mergeCell ref="BA34:BC34"/>
    <mergeCell ref="A32:A35"/>
    <mergeCell ref="B32:O35"/>
    <mergeCell ref="P32:Q35"/>
    <mergeCell ref="R32:S35"/>
    <mergeCell ref="T32:AE32"/>
    <mergeCell ref="V33:W35"/>
    <mergeCell ref="AX33:BC33"/>
    <mergeCell ref="AR33:AW33"/>
    <mergeCell ref="AU34:AW34"/>
    <mergeCell ref="BH17:BH18"/>
    <mergeCell ref="BI17:BI18"/>
    <mergeCell ref="AW17:AW18"/>
    <mergeCell ref="AX17:BA17"/>
    <mergeCell ref="AT17:AV17"/>
    <mergeCell ref="BG17:BG18"/>
    <mergeCell ref="BD32:BE35"/>
    <mergeCell ref="BB17:BB18"/>
    <mergeCell ref="BC17:BC18"/>
    <mergeCell ref="BE17:BE18"/>
    <mergeCell ref="BD17:BD18"/>
    <mergeCell ref="AV10:BD10"/>
    <mergeCell ref="A17:A18"/>
    <mergeCell ref="B17:E17"/>
    <mergeCell ref="F17:F18"/>
    <mergeCell ref="G17:I17"/>
    <mergeCell ref="J17:J18"/>
    <mergeCell ref="AG17:AI17"/>
    <mergeCell ref="AB71:AC71"/>
    <mergeCell ref="T69:U69"/>
    <mergeCell ref="X17:Z17"/>
    <mergeCell ref="AA17:AA18"/>
    <mergeCell ref="B40:O40"/>
    <mergeCell ref="P40:Q40"/>
    <mergeCell ref="X33:AE33"/>
    <mergeCell ref="AF17:AF18"/>
    <mergeCell ref="X34:Y35"/>
    <mergeCell ref="B6:P6"/>
    <mergeCell ref="T17:V17"/>
    <mergeCell ref="W17:W18"/>
    <mergeCell ref="B37:O37"/>
    <mergeCell ref="P37:Q37"/>
    <mergeCell ref="B36:O36"/>
    <mergeCell ref="K17:N17"/>
    <mergeCell ref="O17:R17"/>
    <mergeCell ref="S17:S18"/>
    <mergeCell ref="T36:U36"/>
    <mergeCell ref="BF87:BI87"/>
    <mergeCell ref="AB96:AC96"/>
    <mergeCell ref="AD96:AE96"/>
    <mergeCell ref="BD96:BE96"/>
    <mergeCell ref="BF96:BI97"/>
    <mergeCell ref="BF94:BI94"/>
    <mergeCell ref="BD87:BE87"/>
    <mergeCell ref="BF91:BI91"/>
    <mergeCell ref="BF90:BI90"/>
    <mergeCell ref="AB87:AC87"/>
    <mergeCell ref="BF88:BI88"/>
    <mergeCell ref="X97:Y97"/>
    <mergeCell ref="Z97:AA97"/>
    <mergeCell ref="AB97:AC97"/>
    <mergeCell ref="AD97:AE97"/>
    <mergeCell ref="BD97:BE97"/>
    <mergeCell ref="Z89:AA89"/>
    <mergeCell ref="AB89:AC89"/>
    <mergeCell ref="X91:Y91"/>
    <mergeCell ref="X93:Y93"/>
    <mergeCell ref="BF93:BI93"/>
    <mergeCell ref="BD85:BE85"/>
    <mergeCell ref="Z86:AA86"/>
    <mergeCell ref="AD50:AE50"/>
    <mergeCell ref="BD50:BE50"/>
    <mergeCell ref="BF50:BI50"/>
    <mergeCell ref="BD51:BE51"/>
    <mergeCell ref="BF51:BI51"/>
    <mergeCell ref="AD51:AE51"/>
    <mergeCell ref="BD65:BE65"/>
    <mergeCell ref="A99:A100"/>
    <mergeCell ref="B99:O99"/>
    <mergeCell ref="P99:Q99"/>
    <mergeCell ref="R99:S99"/>
    <mergeCell ref="T99:U99"/>
    <mergeCell ref="V99:W99"/>
    <mergeCell ref="B100:O100"/>
    <mergeCell ref="P100:Q100"/>
    <mergeCell ref="R100:S100"/>
    <mergeCell ref="Z96:AA96"/>
    <mergeCell ref="AD87:AE87"/>
    <mergeCell ref="AB88:AC88"/>
    <mergeCell ref="AD88:AE88"/>
    <mergeCell ref="AD90:AE90"/>
    <mergeCell ref="AB91:AC91"/>
    <mergeCell ref="Z94:AA94"/>
    <mergeCell ref="BD91:BE91"/>
    <mergeCell ref="AD93:AE93"/>
    <mergeCell ref="BD93:BE93"/>
    <mergeCell ref="R86:S86"/>
    <mergeCell ref="T86:U86"/>
    <mergeCell ref="V86:W86"/>
    <mergeCell ref="X86:Y86"/>
    <mergeCell ref="Z87:AA87"/>
    <mergeCell ref="T88:U88"/>
    <mergeCell ref="R88:S88"/>
    <mergeCell ref="AB100:AC100"/>
    <mergeCell ref="BD100:BE100"/>
    <mergeCell ref="BD94:BE94"/>
    <mergeCell ref="AB94:AC94"/>
    <mergeCell ref="AD94:AE94"/>
    <mergeCell ref="AB99:AC99"/>
    <mergeCell ref="AD99:AE99"/>
    <mergeCell ref="BD99:BE99"/>
    <mergeCell ref="AD100:AE100"/>
    <mergeCell ref="BD90:BE90"/>
    <mergeCell ref="B86:O86"/>
    <mergeCell ref="B87:O87"/>
    <mergeCell ref="B84:O84"/>
    <mergeCell ref="B90:O90"/>
    <mergeCell ref="B85:O85"/>
    <mergeCell ref="V88:W88"/>
    <mergeCell ref="X88:Y88"/>
    <mergeCell ref="AB85:AC85"/>
    <mergeCell ref="AD85:AE85"/>
    <mergeCell ref="BD103:BE103"/>
    <mergeCell ref="BF103:BI103"/>
    <mergeCell ref="BD106:BE106"/>
    <mergeCell ref="P103:Q103"/>
    <mergeCell ref="R103:S103"/>
    <mergeCell ref="T103:U103"/>
    <mergeCell ref="V103:W103"/>
    <mergeCell ref="X103:Y103"/>
    <mergeCell ref="Z103:AA103"/>
    <mergeCell ref="AD105:AE105"/>
    <mergeCell ref="Z105:AA105"/>
    <mergeCell ref="Z108:AA108"/>
    <mergeCell ref="AB103:AC103"/>
    <mergeCell ref="AD103:AE103"/>
    <mergeCell ref="Z109:AA109"/>
    <mergeCell ref="P109:Q109"/>
    <mergeCell ref="R109:S109"/>
    <mergeCell ref="T109:U109"/>
    <mergeCell ref="X109:Y109"/>
    <mergeCell ref="V109:W109"/>
    <mergeCell ref="BD108:BE108"/>
    <mergeCell ref="P106:Q106"/>
    <mergeCell ref="R106:S106"/>
    <mergeCell ref="T106:U106"/>
    <mergeCell ref="V106:W106"/>
    <mergeCell ref="X106:Y106"/>
    <mergeCell ref="P108:Q108"/>
    <mergeCell ref="AB108:AC108"/>
    <mergeCell ref="AD108:AE108"/>
    <mergeCell ref="R108:S108"/>
    <mergeCell ref="X116:Y116"/>
    <mergeCell ref="Z116:AA116"/>
    <mergeCell ref="R115:S115"/>
    <mergeCell ref="T115:U115"/>
    <mergeCell ref="T114:U114"/>
    <mergeCell ref="V114:W114"/>
    <mergeCell ref="X114:Y114"/>
    <mergeCell ref="V115:W115"/>
    <mergeCell ref="BD116:BE116"/>
    <mergeCell ref="P116:Q116"/>
    <mergeCell ref="R116:S116"/>
    <mergeCell ref="V116:W116"/>
    <mergeCell ref="T117:U117"/>
    <mergeCell ref="V117:W117"/>
    <mergeCell ref="X117:Y117"/>
    <mergeCell ref="Z117:AA117"/>
    <mergeCell ref="AD117:AE117"/>
    <mergeCell ref="AD116:AE116"/>
    <mergeCell ref="A120:A121"/>
    <mergeCell ref="B115:O115"/>
    <mergeCell ref="AB116:AC116"/>
    <mergeCell ref="T116:U116"/>
    <mergeCell ref="Z121:AA121"/>
    <mergeCell ref="AB117:AC117"/>
    <mergeCell ref="X121:Y121"/>
    <mergeCell ref="B117:O117"/>
    <mergeCell ref="B120:O120"/>
    <mergeCell ref="B116:O116"/>
    <mergeCell ref="P120:Q120"/>
    <mergeCell ref="P122:Q122"/>
    <mergeCell ref="R122:S122"/>
    <mergeCell ref="R120:S120"/>
    <mergeCell ref="R119:S119"/>
    <mergeCell ref="B121:O121"/>
    <mergeCell ref="P121:Q121"/>
    <mergeCell ref="R121:S121"/>
    <mergeCell ref="Z120:AA120"/>
    <mergeCell ref="BF140:BG140"/>
    <mergeCell ref="BF138:BG138"/>
    <mergeCell ref="AB120:AC120"/>
    <mergeCell ref="BF132:BI132"/>
    <mergeCell ref="Z132:AA132"/>
    <mergeCell ref="AB121:AC121"/>
    <mergeCell ref="BF123:BI124"/>
    <mergeCell ref="BF129:BI129"/>
    <mergeCell ref="BF134:BI134"/>
    <mergeCell ref="A150:G150"/>
    <mergeCell ref="H150:J150"/>
    <mergeCell ref="K150:M150"/>
    <mergeCell ref="N150:P150"/>
    <mergeCell ref="V132:W132"/>
    <mergeCell ref="T132:U132"/>
    <mergeCell ref="B133:O133"/>
    <mergeCell ref="P133:Q133"/>
    <mergeCell ref="B135:O135"/>
    <mergeCell ref="P135:Q135"/>
    <mergeCell ref="BD137:BE137"/>
    <mergeCell ref="BD135:BE135"/>
    <mergeCell ref="BD136:BE136"/>
    <mergeCell ref="Z135:AA135"/>
    <mergeCell ref="AB135:AC135"/>
    <mergeCell ref="Z133:AA133"/>
    <mergeCell ref="BD133:BE133"/>
    <mergeCell ref="Z136:AA136"/>
    <mergeCell ref="AD137:AE137"/>
    <mergeCell ref="AB136:AC136"/>
    <mergeCell ref="AD136:AE136"/>
    <mergeCell ref="BF117:BI117"/>
    <mergeCell ref="AD127:AE127"/>
    <mergeCell ref="AD129:AE129"/>
    <mergeCell ref="BD121:BE121"/>
    <mergeCell ref="BD132:BE132"/>
    <mergeCell ref="BF127:BI128"/>
    <mergeCell ref="AD120:AE120"/>
    <mergeCell ref="BF133:BI133"/>
    <mergeCell ref="BF130:BI130"/>
    <mergeCell ref="BF131:BI131"/>
    <mergeCell ref="A186:F186"/>
    <mergeCell ref="AJ186:AO186"/>
    <mergeCell ref="AD131:AE131"/>
    <mergeCell ref="AD123:AE123"/>
    <mergeCell ref="AD125:AE125"/>
    <mergeCell ref="AB132:AC132"/>
    <mergeCell ref="V133:W133"/>
    <mergeCell ref="AD135:AE135"/>
    <mergeCell ref="BD138:BE138"/>
    <mergeCell ref="BF99:BI100"/>
    <mergeCell ref="P94:Q94"/>
    <mergeCell ref="P86:Q86"/>
    <mergeCell ref="A118:BI118"/>
    <mergeCell ref="Z119:AA119"/>
    <mergeCell ref="B119:O119"/>
    <mergeCell ref="P119:Q119"/>
    <mergeCell ref="P117:Q117"/>
    <mergeCell ref="R117:S117"/>
    <mergeCell ref="A115:A116"/>
    <mergeCell ref="B106:O106"/>
    <mergeCell ref="B108:O108"/>
    <mergeCell ref="B109:O109"/>
    <mergeCell ref="X133:Y133"/>
    <mergeCell ref="Z134:AA134"/>
    <mergeCell ref="AB134:AC134"/>
    <mergeCell ref="X132:Y132"/>
    <mergeCell ref="B132:O132"/>
    <mergeCell ref="P132:Q132"/>
    <mergeCell ref="T120:U120"/>
    <mergeCell ref="A77:AF78"/>
    <mergeCell ref="B94:O94"/>
    <mergeCell ref="AD89:AE89"/>
    <mergeCell ref="AD91:AE91"/>
    <mergeCell ref="Z85:AA85"/>
    <mergeCell ref="V85:W85"/>
    <mergeCell ref="X85:Y85"/>
    <mergeCell ref="X94:Y94"/>
    <mergeCell ref="X89:Y89"/>
    <mergeCell ref="X87:Y87"/>
    <mergeCell ref="BD140:BE140"/>
    <mergeCell ref="BF46:BI46"/>
    <mergeCell ref="BD117:BE117"/>
    <mergeCell ref="BF115:BI116"/>
    <mergeCell ref="BF120:BI121"/>
    <mergeCell ref="BF114:BI114"/>
    <mergeCell ref="BF109:BI109"/>
    <mergeCell ref="BF108:BI108"/>
    <mergeCell ref="BF106:BI106"/>
    <mergeCell ref="A83:BI83"/>
    <mergeCell ref="AB109:AC109"/>
    <mergeCell ref="AD109:AE109"/>
    <mergeCell ref="Z114:AA114"/>
    <mergeCell ref="BD109:BE109"/>
    <mergeCell ref="R133:S133"/>
    <mergeCell ref="T133:U133"/>
    <mergeCell ref="AD121:AE121"/>
    <mergeCell ref="BD120:BE120"/>
    <mergeCell ref="V120:W120"/>
    <mergeCell ref="X120:Y120"/>
    <mergeCell ref="B68:O68"/>
    <mergeCell ref="E188:BE188"/>
    <mergeCell ref="BF188:BI188"/>
    <mergeCell ref="AJ181:BI182"/>
    <mergeCell ref="A183:F183"/>
    <mergeCell ref="H183:P183"/>
    <mergeCell ref="AQ183:AV183"/>
    <mergeCell ref="A184:F184"/>
    <mergeCell ref="A181:AF182"/>
    <mergeCell ref="A187:BI187"/>
    <mergeCell ref="AB70:AC70"/>
    <mergeCell ref="X73:Y73"/>
    <mergeCell ref="Z73:AA73"/>
    <mergeCell ref="Z69:AA69"/>
    <mergeCell ref="AD53:AE53"/>
    <mergeCell ref="BD53:BE53"/>
    <mergeCell ref="AD64:AE64"/>
    <mergeCell ref="BD64:BE64"/>
    <mergeCell ref="X62:Y62"/>
    <mergeCell ref="BD62:BE62"/>
    <mergeCell ref="B72:O72"/>
    <mergeCell ref="A73:A74"/>
    <mergeCell ref="B73:O73"/>
    <mergeCell ref="P73:Q73"/>
    <mergeCell ref="R73:S73"/>
    <mergeCell ref="T73:U73"/>
    <mergeCell ref="T74:U74"/>
    <mergeCell ref="X43:Y43"/>
    <mergeCell ref="BD43:BE43"/>
    <mergeCell ref="BF73:BI74"/>
    <mergeCell ref="Z74:AA74"/>
    <mergeCell ref="AB74:AC74"/>
    <mergeCell ref="AD74:AE74"/>
    <mergeCell ref="BD74:BE74"/>
    <mergeCell ref="BF55:BI55"/>
    <mergeCell ref="X51:Y51"/>
    <mergeCell ref="AB69:AC69"/>
    <mergeCell ref="V74:W74"/>
    <mergeCell ref="X74:Y74"/>
    <mergeCell ref="A82:F82"/>
    <mergeCell ref="AB73:AC73"/>
    <mergeCell ref="AD73:AE73"/>
    <mergeCell ref="BD73:BE73"/>
    <mergeCell ref="V73:W73"/>
    <mergeCell ref="A80:F80"/>
    <mergeCell ref="AJ77:BI78"/>
    <mergeCell ref="AQ79:AV79"/>
    <mergeCell ref="AJ82:AO82"/>
    <mergeCell ref="A79:F79"/>
    <mergeCell ref="H79:P79"/>
    <mergeCell ref="A189:D189"/>
    <mergeCell ref="E189:BE189"/>
    <mergeCell ref="BF189:BI189"/>
    <mergeCell ref="A175:D175"/>
    <mergeCell ref="E175:BE175"/>
    <mergeCell ref="BF175:BI175"/>
    <mergeCell ref="A160:BI160"/>
    <mergeCell ref="BF43:BI43"/>
    <mergeCell ref="B43:O43"/>
    <mergeCell ref="P43:Q43"/>
    <mergeCell ref="R43:S43"/>
    <mergeCell ref="A81:F81"/>
    <mergeCell ref="T43:U43"/>
    <mergeCell ref="V43:W43"/>
    <mergeCell ref="B74:O74"/>
    <mergeCell ref="P74:Q74"/>
    <mergeCell ref="R74:S74"/>
    <mergeCell ref="AQ236:AV236"/>
    <mergeCell ref="A196:D196"/>
    <mergeCell ref="E196:BE196"/>
    <mergeCell ref="BF196:BI196"/>
    <mergeCell ref="AJ223:BB224"/>
    <mergeCell ref="AQ225:AV225"/>
    <mergeCell ref="A227:F227"/>
    <mergeCell ref="A232:F232"/>
    <mergeCell ref="A228:F228"/>
    <mergeCell ref="A229:AF229"/>
    <mergeCell ref="AJ239:AO239"/>
    <mergeCell ref="A197:D197"/>
    <mergeCell ref="E197:BE197"/>
    <mergeCell ref="BF197:BI197"/>
    <mergeCell ref="AJ229:BG230"/>
    <mergeCell ref="H231:M231"/>
    <mergeCell ref="AQ231:AV231"/>
    <mergeCell ref="AJ232:AO232"/>
    <mergeCell ref="A235:AF235"/>
    <mergeCell ref="A236:AC236"/>
    <mergeCell ref="A154:AF155"/>
    <mergeCell ref="AJ154:BI155"/>
    <mergeCell ref="A156:F156"/>
    <mergeCell ref="H156:P156"/>
    <mergeCell ref="AQ156:AV156"/>
    <mergeCell ref="A157:F157"/>
    <mergeCell ref="AB119:AC119"/>
    <mergeCell ref="AD119:AE119"/>
    <mergeCell ref="BD119:BE119"/>
    <mergeCell ref="A174:D174"/>
    <mergeCell ref="E174:BE174"/>
    <mergeCell ref="BF174:BI174"/>
    <mergeCell ref="A158:F158"/>
    <mergeCell ref="A159:F159"/>
    <mergeCell ref="AJ159:AO159"/>
    <mergeCell ref="AU148:BI151"/>
    <mergeCell ref="BF119:BI119"/>
    <mergeCell ref="A207:D207"/>
    <mergeCell ref="E207:BE207"/>
    <mergeCell ref="BF207:BI207"/>
    <mergeCell ref="A176:D176"/>
    <mergeCell ref="E176:BE176"/>
    <mergeCell ref="BF176:BI176"/>
    <mergeCell ref="T119:U119"/>
    <mergeCell ref="V119:W119"/>
    <mergeCell ref="X119:Y119"/>
    <mergeCell ref="A208:D208"/>
    <mergeCell ref="E208:BE208"/>
    <mergeCell ref="BF208:BI208"/>
    <mergeCell ref="A209:D209"/>
    <mergeCell ref="E209:BE209"/>
    <mergeCell ref="BF209:BI209"/>
  </mergeCells>
  <printOptions horizontalCentered="1"/>
  <pageMargins left="1.1023622047244095" right="0" top="0.3937007874015748" bottom="0.3937007874015748" header="0.11811023622047245" footer="0.11811023622047245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2018-06-20T15:17:14Z</cp:lastPrinted>
  <dcterms:created xsi:type="dcterms:W3CDTF">1999-02-26T09:40:51Z</dcterms:created>
  <dcterms:modified xsi:type="dcterms:W3CDTF">2018-06-27T12:21:23Z</dcterms:modified>
  <cp:category/>
  <cp:version/>
  <cp:contentType/>
  <cp:contentStatus/>
</cp:coreProperties>
</file>